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A19" i="1" l="1"/>
  <c r="A20" i="1" s="1"/>
  <c r="A21" i="1" s="1"/>
  <c r="A11" i="1"/>
  <c r="A12" i="1" s="1"/>
  <c r="A13" i="1" s="1"/>
  <c r="A14" i="1" s="1"/>
  <c r="A15" i="1" s="1"/>
  <c r="I21" i="1"/>
  <c r="K21" i="1" s="1"/>
  <c r="G21" i="1"/>
  <c r="F21" i="1"/>
  <c r="H21" i="1" s="1"/>
  <c r="I20" i="1"/>
  <c r="K20" i="1" s="1"/>
  <c r="G20" i="1"/>
  <c r="F20" i="1"/>
  <c r="H20" i="1" s="1"/>
  <c r="I19" i="1"/>
  <c r="K19" i="1" s="1"/>
  <c r="G19" i="1"/>
  <c r="F19" i="1"/>
  <c r="H19" i="1" s="1"/>
  <c r="I18" i="1"/>
  <c r="K18" i="1" s="1"/>
  <c r="G18" i="1"/>
  <c r="F18" i="1"/>
  <c r="H18" i="1" s="1"/>
  <c r="I17" i="1"/>
  <c r="K17" i="1" s="1"/>
  <c r="G17" i="1"/>
  <c r="F17" i="1"/>
  <c r="H17" i="1" s="1"/>
  <c r="I15" i="1"/>
  <c r="K15" i="1" s="1"/>
  <c r="G15" i="1"/>
  <c r="H15" i="1"/>
  <c r="I14" i="1"/>
  <c r="K14" i="1" s="1"/>
  <c r="G14" i="1"/>
  <c r="H14" i="1"/>
  <c r="I13" i="1"/>
  <c r="K13" i="1" s="1"/>
  <c r="G13" i="1"/>
  <c r="H13" i="1"/>
  <c r="I12" i="1"/>
  <c r="K12" i="1" s="1"/>
  <c r="G12" i="1"/>
  <c r="H12" i="1"/>
  <c r="I11" i="1"/>
  <c r="K11" i="1" s="1"/>
  <c r="G11" i="1"/>
  <c r="H11" i="1"/>
  <c r="I10" i="1" l="1"/>
  <c r="K10" i="1" s="1"/>
  <c r="K22" i="1" s="1"/>
  <c r="G10" i="1"/>
  <c r="F10" i="1" l="1"/>
  <c r="H10" i="1" l="1"/>
</calcChain>
</file>

<file path=xl/sharedStrings.xml><?xml version="1.0" encoding="utf-8"?>
<sst xmlns="http://schemas.openxmlformats.org/spreadsheetml/2006/main" count="37" uniqueCount="31">
  <si>
    <t>Наименование закупки:</t>
  </si>
  <si>
    <t>Используенмый метод определния начальной (максимальной) цены договора:</t>
  </si>
  <si>
    <t>№
п/п</t>
  </si>
  <si>
    <t>Метод сопоставимых рыночных цен (анализ рынка)</t>
  </si>
  <si>
    <t>Сумма, рублей с учетом НДС по ставке 20%</t>
  </si>
  <si>
    <t>Автомобиль AUDI A8L VIN_номер WAUZZZ4H9DN025843</t>
  </si>
  <si>
    <t>Автомобиль AUDI A6 VIN_номер WAUZZZ4F78N034769</t>
  </si>
  <si>
    <t>Корпус зеркала наружного, правый</t>
  </si>
  <si>
    <t>Крышка зеркала, правая</t>
  </si>
  <si>
    <t>Элемент зеркальный, правый</t>
  </si>
  <si>
    <t xml:space="preserve">Стекло лобовое (ветровое) </t>
  </si>
  <si>
    <t>Уплотнитель лобового стекла</t>
  </si>
  <si>
    <t>Шина летняя 235/55 R18</t>
  </si>
  <si>
    <t>Электродвигатель стеклоподъемника, спереди правая сторона</t>
  </si>
  <si>
    <t>Электродвигатель стеклоподъемника, спереди левая сторона</t>
  </si>
  <si>
    <t>Лампа ближнего света</t>
  </si>
  <si>
    <t>Колесо в сборе (шина летняя на диске) 205/60  R16</t>
  </si>
  <si>
    <t>Шина зимняя 205/60 R16</t>
  </si>
  <si>
    <t>Начальная (максимальная) цена договора с учетом НДС по ставке 20%:</t>
  </si>
  <si>
    <t>РАСЧЕТ НАЧАЛЬНОЙ (МАКСИМАЛЬНОЙ) ЦЕНЫ ДОГОВОРА
 с указанием максимальных стоимостных величин единиц продукции</t>
  </si>
  <si>
    <r>
      <t xml:space="preserve">Средняя арифмитическая величина цены единицы товара, работы, услуги
</t>
    </r>
    <r>
      <rPr>
        <b/>
        <sz val="12"/>
        <color theme="1"/>
        <rFont val="Times New Roman"/>
        <family val="1"/>
        <charset val="204"/>
      </rPr>
      <t>&lt;ц&gt;</t>
    </r>
  </si>
  <si>
    <r>
      <t xml:space="preserve">Среднее квадратичное отклонение
</t>
    </r>
    <r>
      <rPr>
        <b/>
        <sz val="12"/>
        <color theme="1"/>
        <rFont val="Times New Roman"/>
        <family val="1"/>
        <charset val="204"/>
      </rPr>
      <t>σ</t>
    </r>
  </si>
  <si>
    <r>
      <t xml:space="preserve">Коэффициент вариации
</t>
    </r>
    <r>
      <rPr>
        <b/>
        <sz val="12"/>
        <color theme="1"/>
        <rFont val="Times New Roman"/>
        <family val="1"/>
        <charset val="204"/>
      </rPr>
      <t>Ʊ</t>
    </r>
  </si>
  <si>
    <r>
      <rPr>
        <sz val="12"/>
        <color theme="1"/>
        <rFont val="Times New Roman"/>
        <family val="1"/>
        <charset val="204"/>
      </rPr>
      <t>Минимальная НМЦ единицы товара, работы, услуги</t>
    </r>
    <r>
      <rPr>
        <b/>
        <sz val="12"/>
        <color theme="1"/>
        <rFont val="Times New Roman"/>
        <family val="1"/>
        <charset val="204"/>
      </rPr>
      <t xml:space="preserve">
НМЦiмин</t>
    </r>
  </si>
  <si>
    <r>
      <t xml:space="preserve">Количество (объем) закупаемого товара (работы, услуги)
</t>
    </r>
    <r>
      <rPr>
        <b/>
        <sz val="12"/>
        <color theme="1"/>
        <rFont val="Times New Roman"/>
        <family val="1"/>
        <charset val="204"/>
      </rPr>
      <t>V</t>
    </r>
  </si>
  <si>
    <t>Договор на поставку автозапчастей</t>
  </si>
  <si>
    <t>Наименование товара
(работы, услуги)</t>
  </si>
  <si>
    <t>Ценовое (коммерческое) предложение
№ 193-4040-3 от 21.09.21</t>
  </si>
  <si>
    <t>Ценовое (коммерческое) предложение
№ 193-4040-8 от 28.09.21</t>
  </si>
  <si>
    <t>Ценовое (коммерческое) предложение
№ 193-4040-10 от 21.09.21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</si>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</sst>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2"/>
  <sheetViews>
    <sheetView tabSelected="1" zoomScale="75" zoomScaleNormal="75" workbookViewId="0">
      <selection activeCell="N17" sqref="N17"/>
    </sheetView>
  </sheetViews>
  <sheetFormatPr defaultColWidth="9.109375" defaultRowHeight="13.8" x14ac:dyDescent="0.25"/>
  <cols>
    <col min="1" max="1" width="5.6640625" style="1" customWidth="1"/>
    <col min="2" max="2" width="33.88671875" style="1" customWidth="1"/>
    <col min="3" max="5" width="20.77734375" style="1" customWidth="1"/>
    <col min="6" max="6" width="22.6640625" style="1" customWidth="1"/>
    <col min="7" max="7" width="14" style="1" customWidth="1"/>
    <col min="8" max="9" width="15.6640625" style="1" customWidth="1"/>
    <col min="10" max="10" width="16.6640625" style="1" customWidth="1"/>
    <col min="11" max="11" width="14.6640625" style="1" customWidth="1"/>
    <col min="12" max="16384" width="9.109375" style="1"/>
  </cols>
  <sheetData>
    <row r="2" spans="1:11" ht="31.2" customHeight="1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6" x14ac:dyDescent="0.25">
      <c r="A4" s="2"/>
      <c r="B4" s="22" t="s">
        <v>0</v>
      </c>
      <c r="C4" s="22"/>
      <c r="D4" s="18" t="s">
        <v>25</v>
      </c>
      <c r="E4" s="18"/>
      <c r="F4" s="18"/>
      <c r="G4" s="18"/>
      <c r="H4" s="18"/>
      <c r="I4" s="18"/>
      <c r="J4" s="18"/>
      <c r="K4" s="18"/>
    </row>
    <row r="5" spans="1:11" ht="15.6" x14ac:dyDescent="0.25">
      <c r="A5" s="2"/>
      <c r="B5" s="3"/>
      <c r="C5" s="3"/>
      <c r="D5" s="3"/>
      <c r="E5" s="3"/>
      <c r="F5" s="3"/>
      <c r="G5" s="3"/>
      <c r="H5" s="3"/>
      <c r="I5" s="3"/>
      <c r="J5" s="2"/>
      <c r="K5" s="2"/>
    </row>
    <row r="6" spans="1:11" ht="40.950000000000003" customHeight="1" x14ac:dyDescent="0.25">
      <c r="A6" s="2"/>
      <c r="B6" s="22" t="s">
        <v>1</v>
      </c>
      <c r="C6" s="22"/>
      <c r="D6" s="18" t="s">
        <v>3</v>
      </c>
      <c r="E6" s="18"/>
      <c r="F6" s="18"/>
      <c r="G6" s="18"/>
      <c r="H6" s="18"/>
      <c r="I6" s="18"/>
      <c r="J6" s="18"/>
      <c r="K6" s="18"/>
    </row>
    <row r="7" spans="1:11" ht="15.6" x14ac:dyDescent="0.3">
      <c r="A7" s="4"/>
      <c r="B7" s="5"/>
      <c r="C7" s="5"/>
      <c r="D7" s="5"/>
      <c r="E7" s="5"/>
      <c r="F7" s="5"/>
      <c r="G7" s="5"/>
      <c r="H7" s="5"/>
      <c r="I7" s="5"/>
      <c r="J7" s="4"/>
      <c r="K7" s="4"/>
    </row>
    <row r="8" spans="1:11" ht="105" customHeight="1" x14ac:dyDescent="0.25">
      <c r="A8" s="6" t="s">
        <v>2</v>
      </c>
      <c r="B8" s="7" t="s">
        <v>26</v>
      </c>
      <c r="C8" s="8" t="s">
        <v>27</v>
      </c>
      <c r="D8" s="8" t="s">
        <v>28</v>
      </c>
      <c r="E8" s="8" t="s">
        <v>29</v>
      </c>
      <c r="F8" s="9" t="s">
        <v>20</v>
      </c>
      <c r="G8" s="9" t="s">
        <v>21</v>
      </c>
      <c r="H8" s="9" t="s">
        <v>22</v>
      </c>
      <c r="I8" s="10" t="s">
        <v>23</v>
      </c>
      <c r="J8" s="8" t="s">
        <v>24</v>
      </c>
      <c r="K8" s="8" t="s">
        <v>4</v>
      </c>
    </row>
    <row r="9" spans="1:11" ht="23.25" customHeight="1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5"/>
    </row>
    <row r="10" spans="1:11" ht="34.200000000000003" customHeight="1" x14ac:dyDescent="0.25">
      <c r="A10" s="8">
        <v>1</v>
      </c>
      <c r="B10" s="33" t="s">
        <v>7</v>
      </c>
      <c r="C10" s="16">
        <v>36801</v>
      </c>
      <c r="D10" s="12">
        <v>39000</v>
      </c>
      <c r="E10" s="12">
        <v>30341</v>
      </c>
      <c r="F10" s="13">
        <f t="shared" ref="F10:F15" si="0">AVERAGE(C10:E10)</f>
        <v>35380.666666666664</v>
      </c>
      <c r="G10" s="13">
        <f t="shared" ref="G10:G15" si="1">_xlfn.STDEV.S(C10:E10)</f>
        <v>4500.8421804517047</v>
      </c>
      <c r="H10" s="14">
        <f t="shared" ref="H10:H15" si="2">STDEV(C10:E10)/F10</f>
        <v>0.12721190990705955</v>
      </c>
      <c r="I10" s="13">
        <f t="shared" ref="I10:I15" si="3">MIN(C10:E10)</f>
        <v>30341</v>
      </c>
      <c r="J10" s="15">
        <v>1</v>
      </c>
      <c r="K10" s="12">
        <f t="shared" ref="K10:K21" si="4">I10*J10</f>
        <v>30341</v>
      </c>
    </row>
    <row r="11" spans="1:11" ht="26.4" customHeight="1" x14ac:dyDescent="0.25">
      <c r="A11" s="8">
        <f>1+A10</f>
        <v>2</v>
      </c>
      <c r="B11" s="33" t="s">
        <v>8</v>
      </c>
      <c r="C11" s="16">
        <v>7579</v>
      </c>
      <c r="D11" s="12">
        <v>9580</v>
      </c>
      <c r="E11" s="12">
        <v>6320</v>
      </c>
      <c r="F11" s="13">
        <f t="shared" si="0"/>
        <v>7826.333333333333</v>
      </c>
      <c r="G11" s="13">
        <f t="shared" si="1"/>
        <v>1644.0134833185914</v>
      </c>
      <c r="H11" s="14">
        <f t="shared" si="2"/>
        <v>0.21006177647922716</v>
      </c>
      <c r="I11" s="13">
        <f t="shared" si="3"/>
        <v>6320</v>
      </c>
      <c r="J11" s="15">
        <v>1</v>
      </c>
      <c r="K11" s="12">
        <f t="shared" si="4"/>
        <v>6320</v>
      </c>
    </row>
    <row r="12" spans="1:11" ht="26.4" customHeight="1" x14ac:dyDescent="0.25">
      <c r="A12" s="8">
        <f t="shared" ref="A12:A15" si="5">1+A11</f>
        <v>3</v>
      </c>
      <c r="B12" s="33" t="s">
        <v>9</v>
      </c>
      <c r="C12" s="16" t="s">
        <v>30</v>
      </c>
      <c r="D12" s="12">
        <v>7350</v>
      </c>
      <c r="E12" s="12">
        <v>4894</v>
      </c>
      <c r="F12" s="13">
        <f t="shared" si="0"/>
        <v>6122</v>
      </c>
      <c r="G12" s="13">
        <f t="shared" si="1"/>
        <v>1736.6542545941606</v>
      </c>
      <c r="H12" s="14">
        <f t="shared" si="2"/>
        <v>0.28367433103465545</v>
      </c>
      <c r="I12" s="13">
        <f t="shared" si="3"/>
        <v>4894</v>
      </c>
      <c r="J12" s="15">
        <v>1</v>
      </c>
      <c r="K12" s="12">
        <f t="shared" si="4"/>
        <v>4894</v>
      </c>
    </row>
    <row r="13" spans="1:11" ht="25.2" customHeight="1" x14ac:dyDescent="0.25">
      <c r="A13" s="8">
        <f t="shared" si="5"/>
        <v>4</v>
      </c>
      <c r="B13" s="33" t="s">
        <v>10</v>
      </c>
      <c r="C13" s="16">
        <v>56006</v>
      </c>
      <c r="D13" s="12">
        <v>57000</v>
      </c>
      <c r="E13" s="12">
        <v>45941</v>
      </c>
      <c r="F13" s="13">
        <f t="shared" si="0"/>
        <v>52982.333333333336</v>
      </c>
      <c r="G13" s="13">
        <f t="shared" si="1"/>
        <v>6118.1933880299439</v>
      </c>
      <c r="H13" s="14">
        <f t="shared" si="2"/>
        <v>0.11547610312928103</v>
      </c>
      <c r="I13" s="13">
        <f t="shared" si="3"/>
        <v>45941</v>
      </c>
      <c r="J13" s="15">
        <v>1</v>
      </c>
      <c r="K13" s="12">
        <f t="shared" si="4"/>
        <v>45941</v>
      </c>
    </row>
    <row r="14" spans="1:11" ht="25.2" customHeight="1" x14ac:dyDescent="0.25">
      <c r="A14" s="8">
        <f t="shared" si="5"/>
        <v>5</v>
      </c>
      <c r="B14" s="33" t="s">
        <v>11</v>
      </c>
      <c r="C14" s="16" t="s">
        <v>30</v>
      </c>
      <c r="D14" s="12">
        <v>14900</v>
      </c>
      <c r="E14" s="12">
        <v>9918</v>
      </c>
      <c r="F14" s="13">
        <f t="shared" si="0"/>
        <v>12409</v>
      </c>
      <c r="G14" s="13">
        <f t="shared" si="1"/>
        <v>3522.8059838713798</v>
      </c>
      <c r="H14" s="14">
        <f t="shared" si="2"/>
        <v>0.28389120669444595</v>
      </c>
      <c r="I14" s="13">
        <f t="shared" si="3"/>
        <v>9918</v>
      </c>
      <c r="J14" s="15">
        <v>1</v>
      </c>
      <c r="K14" s="12">
        <f t="shared" si="4"/>
        <v>9918</v>
      </c>
    </row>
    <row r="15" spans="1:11" ht="21.6" customHeight="1" x14ac:dyDescent="0.25">
      <c r="A15" s="8">
        <f t="shared" si="5"/>
        <v>6</v>
      </c>
      <c r="B15" s="33" t="s">
        <v>12</v>
      </c>
      <c r="C15" s="16" t="s">
        <v>30</v>
      </c>
      <c r="D15" s="12">
        <v>17000</v>
      </c>
      <c r="E15" s="12">
        <v>14997</v>
      </c>
      <c r="F15" s="13">
        <f t="shared" si="0"/>
        <v>15998.5</v>
      </c>
      <c r="G15" s="13">
        <f t="shared" si="1"/>
        <v>1416.3348827166546</v>
      </c>
      <c r="H15" s="14">
        <f t="shared" si="2"/>
        <v>8.8529229785083263E-2</v>
      </c>
      <c r="I15" s="13">
        <f t="shared" si="3"/>
        <v>14997</v>
      </c>
      <c r="J15" s="15">
        <v>4</v>
      </c>
      <c r="K15" s="12">
        <f t="shared" si="4"/>
        <v>59988</v>
      </c>
    </row>
    <row r="16" spans="1:11" ht="26.4" customHeight="1" x14ac:dyDescent="0.25">
      <c r="A16" s="24" t="s">
        <v>6</v>
      </c>
      <c r="B16" s="24"/>
      <c r="C16" s="24"/>
      <c r="D16" s="24"/>
      <c r="E16" s="24"/>
      <c r="F16" s="24"/>
      <c r="G16" s="24"/>
      <c r="H16" s="24"/>
      <c r="I16" s="24"/>
      <c r="J16" s="24"/>
      <c r="K16" s="26"/>
    </row>
    <row r="17" spans="1:11" ht="52.95" customHeight="1" x14ac:dyDescent="0.25">
      <c r="A17" s="11">
        <v>7</v>
      </c>
      <c r="B17" s="34" t="s">
        <v>13</v>
      </c>
      <c r="C17" s="16" t="s">
        <v>30</v>
      </c>
      <c r="D17" s="12">
        <v>14900</v>
      </c>
      <c r="E17" s="12">
        <v>11253</v>
      </c>
      <c r="F17" s="13">
        <f>AVERAGE(C17:E17)</f>
        <v>13076.5</v>
      </c>
      <c r="G17" s="13">
        <f>_xlfn.STDEV.S(C17:E17)</f>
        <v>2578.8184309873386</v>
      </c>
      <c r="H17" s="14">
        <f>STDEV(C17:E17)/F17</f>
        <v>0.19721014269776613</v>
      </c>
      <c r="I17" s="13">
        <f>MIN(C17:E17)</f>
        <v>11253</v>
      </c>
      <c r="J17" s="15">
        <v>1</v>
      </c>
      <c r="K17" s="12">
        <f t="shared" si="4"/>
        <v>11253</v>
      </c>
    </row>
    <row r="18" spans="1:11" ht="44.4" customHeight="1" x14ac:dyDescent="0.25">
      <c r="A18" s="11">
        <v>8</v>
      </c>
      <c r="B18" s="34" t="s">
        <v>14</v>
      </c>
      <c r="C18" s="16" t="s">
        <v>30</v>
      </c>
      <c r="D18" s="12">
        <v>14900</v>
      </c>
      <c r="E18" s="12">
        <v>11253</v>
      </c>
      <c r="F18" s="13">
        <f>AVERAGE(C18:E18)</f>
        <v>13076.5</v>
      </c>
      <c r="G18" s="13">
        <f>_xlfn.STDEV.S(C18:E18)</f>
        <v>2578.8184309873386</v>
      </c>
      <c r="H18" s="14">
        <f>STDEV(C18:E18)/F18</f>
        <v>0.19721014269776613</v>
      </c>
      <c r="I18" s="13">
        <f>MIN(C18:E18)</f>
        <v>11253</v>
      </c>
      <c r="J18" s="15">
        <v>1</v>
      </c>
      <c r="K18" s="12">
        <f t="shared" si="4"/>
        <v>11253</v>
      </c>
    </row>
    <row r="19" spans="1:11" ht="29.4" customHeight="1" x14ac:dyDescent="0.25">
      <c r="A19" s="11">
        <f t="shared" ref="A19:A21" si="6">1+A18</f>
        <v>9</v>
      </c>
      <c r="B19" s="34" t="s">
        <v>15</v>
      </c>
      <c r="C19" s="16">
        <v>4721</v>
      </c>
      <c r="D19" s="12"/>
      <c r="E19" s="12">
        <v>3322</v>
      </c>
      <c r="F19" s="13">
        <f>AVERAGE(C19:E19)</f>
        <v>4021.5</v>
      </c>
      <c r="G19" s="13">
        <f>_xlfn.STDEV.S(C19:E19)</f>
        <v>989.24238687998002</v>
      </c>
      <c r="H19" s="14">
        <f>STDEV(C19:E19)/F19</f>
        <v>0.24598840902150443</v>
      </c>
      <c r="I19" s="13">
        <f>MIN(C19:E19)</f>
        <v>3322</v>
      </c>
      <c r="J19" s="15">
        <v>4</v>
      </c>
      <c r="K19" s="12">
        <f t="shared" si="4"/>
        <v>13288</v>
      </c>
    </row>
    <row r="20" spans="1:11" ht="36" customHeight="1" x14ac:dyDescent="0.25">
      <c r="A20" s="11">
        <f t="shared" si="6"/>
        <v>10</v>
      </c>
      <c r="B20" s="34" t="s">
        <v>16</v>
      </c>
      <c r="C20" s="16" t="s">
        <v>30</v>
      </c>
      <c r="D20" s="12">
        <v>19200</v>
      </c>
      <c r="E20" s="12">
        <v>12304</v>
      </c>
      <c r="F20" s="13">
        <f>AVERAGE(C20:E20)</f>
        <v>15752</v>
      </c>
      <c r="G20" s="13">
        <f>_xlfn.STDEV.S(C20:E20)</f>
        <v>4876.208363062432</v>
      </c>
      <c r="H20" s="14">
        <f>STDEV(C20:E20)/F20</f>
        <v>0.30956122162661454</v>
      </c>
      <c r="I20" s="13">
        <f>MIN(C20:E20)</f>
        <v>12304</v>
      </c>
      <c r="J20" s="15">
        <v>4</v>
      </c>
      <c r="K20" s="12">
        <f t="shared" si="4"/>
        <v>49216</v>
      </c>
    </row>
    <row r="21" spans="1:11" ht="32.4" customHeight="1" thickBot="1" x14ac:dyDescent="0.3">
      <c r="A21" s="27">
        <f t="shared" si="6"/>
        <v>11</v>
      </c>
      <c r="B21" s="35" t="s">
        <v>17</v>
      </c>
      <c r="C21" s="28" t="s">
        <v>30</v>
      </c>
      <c r="D21" s="29">
        <v>8000</v>
      </c>
      <c r="E21" s="29">
        <v>5834</v>
      </c>
      <c r="F21" s="30">
        <f>AVERAGE(C21:E21)</f>
        <v>6917</v>
      </c>
      <c r="G21" s="30">
        <f>_xlfn.STDEV.S(C21:E21)</f>
        <v>1531.593288050062</v>
      </c>
      <c r="H21" s="31">
        <f>STDEV(C21:E21)/F21</f>
        <v>0.22142450311552148</v>
      </c>
      <c r="I21" s="30">
        <f>MIN(C21:E21)</f>
        <v>5834</v>
      </c>
      <c r="J21" s="32">
        <v>4</v>
      </c>
      <c r="K21" s="12">
        <f t="shared" si="4"/>
        <v>23336</v>
      </c>
    </row>
    <row r="22" spans="1:11" ht="33.6" customHeight="1" thickBot="1" x14ac:dyDescent="0.3">
      <c r="A22" s="19" t="s">
        <v>18</v>
      </c>
      <c r="B22" s="20"/>
      <c r="C22" s="20"/>
      <c r="D22" s="20"/>
      <c r="E22" s="20"/>
      <c r="F22" s="20"/>
      <c r="G22" s="20"/>
      <c r="H22" s="20"/>
      <c r="I22" s="20"/>
      <c r="J22" s="21"/>
      <c r="K22" s="17">
        <f>SUM(K9:K21)</f>
        <v>265748</v>
      </c>
    </row>
    <row r="23" spans="1:11" ht="28.95" customHeight="1" x14ac:dyDescent="0.25"/>
    <row r="24" spans="1:11" ht="16.5" customHeight="1" x14ac:dyDescent="0.25"/>
    <row r="27" spans="1:11" ht="17.25" customHeight="1" x14ac:dyDescent="0.25"/>
    <row r="30" spans="1:11" ht="34.5" customHeight="1" x14ac:dyDescent="0.25"/>
    <row r="32" spans="1:11" ht="30" customHeight="1" x14ac:dyDescent="0.25"/>
    <row r="33" ht="31.5" customHeight="1" x14ac:dyDescent="0.25"/>
    <row r="34" ht="30.75" customHeight="1" x14ac:dyDescent="0.25"/>
    <row r="35" ht="23.25" customHeight="1" x14ac:dyDescent="0.25"/>
    <row r="38" ht="28.5" customHeight="1" x14ac:dyDescent="0.25"/>
    <row r="43" ht="29.25" customHeight="1" x14ac:dyDescent="0.25"/>
    <row r="52" ht="32.25" customHeight="1" x14ac:dyDescent="0.25"/>
    <row r="53" ht="24" customHeight="1" x14ac:dyDescent="0.25"/>
    <row r="57" ht="32.25" customHeight="1" x14ac:dyDescent="0.25"/>
    <row r="72" ht="16.5" customHeight="1" x14ac:dyDescent="0.25"/>
    <row r="73" ht="15" customHeight="1" x14ac:dyDescent="0.25"/>
    <row r="75" ht="16.5" customHeight="1" x14ac:dyDescent="0.25"/>
    <row r="76" ht="18.75" customHeight="1" x14ac:dyDescent="0.25"/>
    <row r="79" ht="18" customHeight="1" x14ac:dyDescent="0.25"/>
    <row r="84" ht="16.5" customHeight="1" x14ac:dyDescent="0.25"/>
    <row r="91" ht="32.25" customHeight="1" x14ac:dyDescent="0.25"/>
    <row r="92" ht="30.75" customHeight="1" x14ac:dyDescent="0.25"/>
    <row r="95" ht="28.5" customHeight="1" x14ac:dyDescent="0.25"/>
    <row r="101" ht="16.5" customHeight="1" x14ac:dyDescent="0.25"/>
    <row r="105" ht="33.75" customHeight="1" x14ac:dyDescent="0.25"/>
    <row r="107" ht="18" customHeight="1" x14ac:dyDescent="0.25"/>
    <row r="109" ht="30.75" customHeight="1" x14ac:dyDescent="0.25"/>
    <row r="110" ht="22.5" customHeight="1" x14ac:dyDescent="0.25"/>
    <row r="120" ht="13.95" customHeight="1" x14ac:dyDescent="0.25"/>
    <row r="121" ht="15.75" customHeight="1" x14ac:dyDescent="0.25"/>
    <row r="122" ht="19.5" customHeight="1" x14ac:dyDescent="0.25"/>
    <row r="124" ht="18.75" customHeight="1" x14ac:dyDescent="0.25"/>
    <row r="129" ht="17.25" customHeight="1" x14ac:dyDescent="0.25"/>
    <row r="134" ht="30.75" customHeight="1" x14ac:dyDescent="0.25"/>
    <row r="136" ht="16.5" customHeight="1" x14ac:dyDescent="0.25"/>
    <row r="139" ht="27" customHeight="1" x14ac:dyDescent="0.25"/>
    <row r="146" ht="32.25" customHeight="1" x14ac:dyDescent="0.25"/>
    <row r="148" ht="15.75" customHeight="1" x14ac:dyDescent="0.25"/>
    <row r="150" ht="34.5" customHeight="1" x14ac:dyDescent="0.25"/>
    <row r="151" ht="24.6" customHeight="1" x14ac:dyDescent="0.25"/>
    <row r="152" ht="25.95" customHeight="1" x14ac:dyDescent="0.25"/>
  </sheetData>
  <mergeCells count="8">
    <mergeCell ref="A2:K2"/>
    <mergeCell ref="A22:J22"/>
    <mergeCell ref="B4:C4"/>
    <mergeCell ref="B6:C6"/>
    <mergeCell ref="D4:K4"/>
    <mergeCell ref="D6:K6"/>
    <mergeCell ref="A9:K9"/>
    <mergeCell ref="A16:K16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2021-10-25T13:18:15Z</dcterms:modified>
</cp:coreProperties>
</file>