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eadOffice\Служба закупок\Тендеры\2020\МА-14-2020_федеральная пресса_5964\3. Документация для ЭТП\"/>
    </mc:Choice>
  </mc:AlternateContent>
  <bookViews>
    <workbookView xWindow="0" yWindow="0" windowWidth="28800" windowHeight="12210"/>
  </bookViews>
  <sheets>
    <sheet name="ТЗ" sheetId="5" r:id="rId1"/>
  </sheets>
  <calcPr calcId="171027" fullPrecision="0"/>
</workbook>
</file>

<file path=xl/calcChain.xml><?xml version="1.0" encoding="utf-8"?>
<calcChain xmlns="http://schemas.openxmlformats.org/spreadsheetml/2006/main">
  <c r="K73" i="5" l="1"/>
  <c r="O72" i="5"/>
  <c r="P72" i="5" s="1"/>
  <c r="R72" i="5" s="1"/>
  <c r="O71" i="5"/>
  <c r="P71" i="5" s="1"/>
  <c r="R71" i="5" s="1"/>
  <c r="O70" i="5"/>
  <c r="P70" i="5" s="1"/>
  <c r="R70" i="5" s="1"/>
  <c r="O69" i="5"/>
  <c r="P69" i="5" s="1"/>
  <c r="R69" i="5" s="1"/>
  <c r="O68" i="5"/>
  <c r="P68" i="5" s="1"/>
  <c r="R68" i="5" s="1"/>
  <c r="O67" i="5"/>
  <c r="P67" i="5" s="1"/>
  <c r="R67" i="5" s="1"/>
  <c r="O66" i="5"/>
  <c r="P66" i="5" s="1"/>
  <c r="R66" i="5" s="1"/>
  <c r="O65" i="5"/>
  <c r="P65" i="5" s="1"/>
  <c r="R65" i="5" s="1"/>
  <c r="O64" i="5"/>
  <c r="P64" i="5" s="1"/>
  <c r="R64" i="5" s="1"/>
  <c r="O63" i="5"/>
  <c r="P63" i="5" s="1"/>
  <c r="R63" i="5" s="1"/>
  <c r="O62" i="5"/>
  <c r="P62" i="5" s="1"/>
  <c r="R62" i="5" s="1"/>
  <c r="O61" i="5"/>
  <c r="P61" i="5" s="1"/>
  <c r="R61" i="5" s="1"/>
  <c r="O60" i="5"/>
  <c r="P60" i="5" s="1"/>
  <c r="R60" i="5" s="1"/>
  <c r="O59" i="5"/>
  <c r="P59" i="5" s="1"/>
  <c r="R59" i="5" s="1"/>
  <c r="O58" i="5"/>
  <c r="P58" i="5" s="1"/>
  <c r="R58" i="5" s="1"/>
  <c r="O57" i="5"/>
  <c r="P57" i="5" s="1"/>
  <c r="R57" i="5" s="1"/>
  <c r="O56" i="5"/>
  <c r="P56" i="5" s="1"/>
  <c r="R56" i="5" s="1"/>
  <c r="O55" i="5"/>
  <c r="P55" i="5" s="1"/>
  <c r="R55" i="5" s="1"/>
  <c r="O54" i="5"/>
  <c r="P54" i="5" s="1"/>
  <c r="R54" i="5" s="1"/>
  <c r="O53" i="5"/>
  <c r="P53" i="5" s="1"/>
  <c r="R53" i="5" s="1"/>
  <c r="L52" i="5"/>
  <c r="O52" i="5" s="1"/>
  <c r="P52" i="5" s="1"/>
  <c r="R52" i="5" s="1"/>
  <c r="O51" i="5"/>
  <c r="P51" i="5" s="1"/>
  <c r="R51" i="5" s="1"/>
  <c r="O50" i="5"/>
  <c r="P50" i="5" s="1"/>
  <c r="R50" i="5" s="1"/>
  <c r="O49" i="5"/>
  <c r="P49" i="5" s="1"/>
  <c r="R49" i="5" s="1"/>
  <c r="O48" i="5"/>
  <c r="P48" i="5" s="1"/>
  <c r="R48" i="5" s="1"/>
  <c r="O47" i="5"/>
  <c r="P47" i="5" s="1"/>
  <c r="R47" i="5" s="1"/>
  <c r="O46" i="5"/>
  <c r="P46" i="5" s="1"/>
  <c r="R46" i="5" s="1"/>
  <c r="O45" i="5"/>
  <c r="P45" i="5" s="1"/>
  <c r="R45" i="5" s="1"/>
  <c r="O44" i="5"/>
  <c r="P44" i="5" s="1"/>
  <c r="R44" i="5" s="1"/>
  <c r="O43" i="5"/>
  <c r="P43" i="5" s="1"/>
  <c r="R43" i="5" s="1"/>
  <c r="O42" i="5"/>
  <c r="P42" i="5" s="1"/>
  <c r="R42" i="5" s="1"/>
  <c r="O41" i="5"/>
  <c r="P41" i="5" s="1"/>
  <c r="R41" i="5" s="1"/>
  <c r="O40" i="5"/>
  <c r="P40" i="5" s="1"/>
  <c r="R40" i="5" s="1"/>
  <c r="O39" i="5"/>
  <c r="P39" i="5" s="1"/>
  <c r="R39" i="5" s="1"/>
  <c r="O38" i="5"/>
  <c r="P38" i="5" s="1"/>
  <c r="R38" i="5" s="1"/>
  <c r="O37" i="5"/>
  <c r="P37" i="5" s="1"/>
  <c r="R37" i="5" s="1"/>
  <c r="O36" i="5"/>
  <c r="P36" i="5" s="1"/>
  <c r="R36" i="5" s="1"/>
  <c r="O35" i="5"/>
  <c r="P35" i="5" s="1"/>
  <c r="R35" i="5" s="1"/>
  <c r="L34" i="5"/>
  <c r="O34" i="5" s="1"/>
  <c r="P34" i="5" s="1"/>
  <c r="R34" i="5" s="1"/>
  <c r="O33" i="5"/>
  <c r="P33" i="5" s="1"/>
  <c r="R33" i="5" s="1"/>
  <c r="O32" i="5"/>
  <c r="P32" i="5" s="1"/>
  <c r="R32" i="5" s="1"/>
  <c r="O31" i="5"/>
  <c r="P31" i="5" s="1"/>
  <c r="R31" i="5" s="1"/>
  <c r="L30" i="5"/>
  <c r="O30" i="5" s="1"/>
  <c r="P30" i="5" s="1"/>
  <c r="R30" i="5" s="1"/>
  <c r="O29" i="5"/>
  <c r="P29" i="5" s="1"/>
  <c r="R29" i="5" s="1"/>
  <c r="O28" i="5"/>
  <c r="P28" i="5" s="1"/>
  <c r="R28" i="5" s="1"/>
  <c r="O27" i="5"/>
  <c r="P27" i="5" s="1"/>
  <c r="R27" i="5" s="1"/>
  <c r="L26" i="5"/>
  <c r="O26" i="5" s="1"/>
  <c r="P26" i="5" s="1"/>
  <c r="R26" i="5" s="1"/>
  <c r="O25" i="5"/>
  <c r="P25" i="5" s="1"/>
  <c r="R25" i="5" s="1"/>
  <c r="O24" i="5"/>
  <c r="P24" i="5" s="1"/>
  <c r="R24" i="5" s="1"/>
  <c r="O23" i="5"/>
  <c r="P23" i="5" s="1"/>
  <c r="R23" i="5" s="1"/>
  <c r="O22" i="5"/>
  <c r="P22" i="5" s="1"/>
  <c r="R22" i="5" s="1"/>
  <c r="O21" i="5"/>
  <c r="P21" i="5" s="1"/>
  <c r="R21" i="5" s="1"/>
  <c r="O20" i="5"/>
  <c r="P20" i="5" s="1"/>
  <c r="R20" i="5" s="1"/>
  <c r="O19" i="5"/>
  <c r="P19" i="5" s="1"/>
  <c r="R19" i="5" s="1"/>
  <c r="O18" i="5"/>
  <c r="P18" i="5" s="1"/>
  <c r="R18" i="5" s="1"/>
  <c r="O17" i="5"/>
  <c r="P17" i="5" s="1"/>
  <c r="R17" i="5" s="1"/>
  <c r="L16" i="5"/>
  <c r="O16" i="5" s="1"/>
  <c r="P16" i="5" s="1"/>
  <c r="R16" i="5" s="1"/>
  <c r="L15" i="5"/>
  <c r="O15" i="5" s="1"/>
  <c r="P15" i="5" s="1"/>
  <c r="R15" i="5" s="1"/>
  <c r="L14" i="5"/>
  <c r="O14" i="5" s="1"/>
  <c r="P14" i="5" s="1"/>
  <c r="R14" i="5" s="1"/>
  <c r="L13" i="5"/>
  <c r="O13" i="5" s="1"/>
  <c r="P13" i="5" s="1"/>
  <c r="R13" i="5" s="1"/>
  <c r="L12" i="5"/>
  <c r="O12" i="5" s="1"/>
  <c r="P12" i="5" s="1"/>
  <c r="R12" i="5" s="1"/>
  <c r="O11" i="5"/>
  <c r="P11" i="5" s="1"/>
  <c r="R11" i="5" s="1"/>
  <c r="O10" i="5"/>
  <c r="P10" i="5" s="1"/>
  <c r="R10" i="5" s="1"/>
  <c r="R74" i="5" l="1"/>
  <c r="R76" i="5" s="1"/>
</calcChain>
</file>

<file path=xl/sharedStrings.xml><?xml version="1.0" encoding="utf-8"?>
<sst xmlns="http://schemas.openxmlformats.org/spreadsheetml/2006/main" count="606" uniqueCount="122">
  <si>
    <t>Издание</t>
  </si>
  <si>
    <t>Регион</t>
  </si>
  <si>
    <t>Формат</t>
  </si>
  <si>
    <t>Тираж</t>
  </si>
  <si>
    <t>Описание издания</t>
  </si>
  <si>
    <t>Периодичность</t>
  </si>
  <si>
    <t>День выхода</t>
  </si>
  <si>
    <t>Цветность</t>
  </si>
  <si>
    <t>Позиционирование</t>
  </si>
  <si>
    <t>7 Дней</t>
  </si>
  <si>
    <t>Россия</t>
  </si>
  <si>
    <t>А3</t>
  </si>
  <si>
    <t>телегид</t>
  </si>
  <si>
    <t>еженедельно</t>
  </si>
  <si>
    <t>среда</t>
  </si>
  <si>
    <t>цвет</t>
  </si>
  <si>
    <t>внутренняя полоса</t>
  </si>
  <si>
    <t>1/2</t>
  </si>
  <si>
    <t>тех. стоимость advertorial</t>
  </si>
  <si>
    <t>А4</t>
  </si>
  <si>
    <t>-</t>
  </si>
  <si>
    <t>1/1</t>
  </si>
  <si>
    <t>женское</t>
  </si>
  <si>
    <t>ежемесячно</t>
  </si>
  <si>
    <t>понедельник</t>
  </si>
  <si>
    <t>четверг</t>
  </si>
  <si>
    <t>общественно-политическое</t>
  </si>
  <si>
    <t>цвет+ч/б</t>
  </si>
  <si>
    <t>АиФ Здоровье</t>
  </si>
  <si>
    <t>здоровье</t>
  </si>
  <si>
    <t>Антенна/Телесемь</t>
  </si>
  <si>
    <t>спортивное</t>
  </si>
  <si>
    <t>Вечерняя Москва</t>
  </si>
  <si>
    <t>Москва</t>
  </si>
  <si>
    <t>За рулем</t>
  </si>
  <si>
    <t>автомобильное</t>
  </si>
  <si>
    <t>Здоровье</t>
  </si>
  <si>
    <t>10 номеров в год</t>
  </si>
  <si>
    <t>ежедневно</t>
  </si>
  <si>
    <t>пн-пт</t>
  </si>
  <si>
    <t>Караван Историй</t>
  </si>
  <si>
    <t xml:space="preserve">Комсомольская правда </t>
  </si>
  <si>
    <t>вт, ср, пт</t>
  </si>
  <si>
    <t>сад/огород</t>
  </si>
  <si>
    <t>Метро</t>
  </si>
  <si>
    <t>городское</t>
  </si>
  <si>
    <t>Санкт-Петербург</t>
  </si>
  <si>
    <t>МК</t>
  </si>
  <si>
    <t>А2</t>
  </si>
  <si>
    <t>пн-чт</t>
  </si>
  <si>
    <t>1/4</t>
  </si>
  <si>
    <t>1 раз в 2 недели</t>
  </si>
  <si>
    <t>Российская Газета</t>
  </si>
  <si>
    <t>Сваты</t>
  </si>
  <si>
    <t>для всей семьи</t>
  </si>
  <si>
    <t>Сваты на даче</t>
  </si>
  <si>
    <t>Сваты на пенсии</t>
  </si>
  <si>
    <t>для пенсионеров</t>
  </si>
  <si>
    <t>Советский спорт</t>
  </si>
  <si>
    <t>Спорт Экспресс</t>
  </si>
  <si>
    <t>Телепрограмма</t>
  </si>
  <si>
    <t>Ячейки для заполнения</t>
  </si>
  <si>
    <t xml:space="preserve">Наценка за цвет, позиционирование (указывается в процентах) </t>
  </si>
  <si>
    <t>Цена за 1 публикацию со скидкой/ наценкой, руб., без НДС</t>
  </si>
  <si>
    <t>Рекламный модуль</t>
  </si>
  <si>
    <t>Агентское вознаграждение (АВ), %</t>
  </si>
  <si>
    <t>Итого, вкл. АВ:</t>
  </si>
  <si>
    <t>Детальное коммерческое предложение</t>
  </si>
  <si>
    <t>Кол-во публикаций в течение срока действия Договора</t>
  </si>
  <si>
    <t xml:space="preserve">Скидка от цены за 1 публикацию по прайсу издания (указывается в процентах) </t>
  </si>
  <si>
    <t>Итого количество публикаций:</t>
  </si>
  <si>
    <t xml:space="preserve">Округление до 2-х знаков после запятой. Большее количество знаков после запятой не допускается, в том числе если они скрыты.
Размер Агентского вознаграждения не должен составлять 0 рублей (0,00 процентов). </t>
  </si>
  <si>
    <t>* в случае, если участник применяет УСН, ставка НДС указывается равной "0"</t>
  </si>
  <si>
    <t>Лиза Добрые советы</t>
  </si>
  <si>
    <t>цвет+ 1 город ч/б</t>
  </si>
  <si>
    <t>пятница</t>
  </si>
  <si>
    <t xml:space="preserve">7 Дней </t>
  </si>
  <si>
    <t xml:space="preserve">АиФ </t>
  </si>
  <si>
    <t>A4/B4</t>
  </si>
  <si>
    <t xml:space="preserve">Комсомольская правда (Толстушка) </t>
  </si>
  <si>
    <t>МК+ТВ</t>
  </si>
  <si>
    <t>B4</t>
  </si>
  <si>
    <t>внутренняя полоса, разделы "эксперт", "актив", "ресурс"</t>
  </si>
  <si>
    <t>Цена за 1 публикацию по прайсу издания, руб., без НДС</t>
  </si>
  <si>
    <t xml:space="preserve">Огонек </t>
  </si>
  <si>
    <t>пн</t>
  </si>
  <si>
    <t>kp.ru</t>
  </si>
  <si>
    <t>сайт</t>
  </si>
  <si>
    <t>пн-вскр</t>
  </si>
  <si>
    <r>
      <t>Главная стр., блок Политика/Экономика/Общество</t>
    </r>
    <r>
      <rPr>
        <sz val="8"/>
        <rFont val="Arial Cyr"/>
        <family val="2"/>
        <charset val="204"/>
      </rPr>
      <t/>
    </r>
  </si>
  <si>
    <t xml:space="preserve"> Дублирование газетной публикации, анонс с фото/видео.  </t>
  </si>
  <si>
    <t>aif.ru</t>
  </si>
  <si>
    <t>Раздел "Деньги" с анонсом на гл. странице и на главной странице  раздела</t>
  </si>
  <si>
    <t>mk.ru</t>
  </si>
  <si>
    <t>Тематический раздел</t>
  </si>
  <si>
    <t>Дублирование статьи (от 4 000 до 6 500 знаков)</t>
  </si>
  <si>
    <t>rg.ru</t>
  </si>
  <si>
    <t xml:space="preserve">дублирование статьи на сайт без анонсирования </t>
  </si>
  <si>
    <t>vm.ru</t>
  </si>
  <si>
    <t>sovsport.ru</t>
  </si>
  <si>
    <t>Главная страница в ТОП материалах, 1 экран (неделя), анонс с фото</t>
  </si>
  <si>
    <t>дублирование статьи на сайт</t>
  </si>
  <si>
    <t>sport-express.ru</t>
  </si>
  <si>
    <t>Внутренний раздел с анонсированием на главной странице</t>
  </si>
  <si>
    <t>Дублирование газетной статьи</t>
  </si>
  <si>
    <t xml:space="preserve">Metronews.ru </t>
  </si>
  <si>
    <t>Москва и область + Россия</t>
  </si>
  <si>
    <t>Главная страница с анонсированием  на главной станице справа в разделах "Все новости" и в редакционной рубрике "Деньги"</t>
  </si>
  <si>
    <t xml:space="preserve"> Дублирование газетной публикации (до 5 000 знаков + картинка), тизер-анонсы</t>
  </si>
  <si>
    <t>СПб и область + Россия</t>
  </si>
  <si>
    <t>7days.ru</t>
  </si>
  <si>
    <t xml:space="preserve">Тематический раздел с анонсами: блок на главной странице (1 сутки) и в разделе (1 неделя) + тизеры в рекомендательном блоке (1 неделя- 400 000 показов) ,поддержка в соц сетях в группах 7days.ru </t>
  </si>
  <si>
    <t>zr.ru</t>
  </si>
  <si>
    <t>главная страница / все страницы</t>
  </si>
  <si>
    <t xml:space="preserve">Дублирование статьи на сайт без анонсирования </t>
  </si>
  <si>
    <t>АиФ на Даче</t>
  </si>
  <si>
    <t>Ставка НДС, %</t>
  </si>
  <si>
    <t>Итого, Агентские расходы:</t>
  </si>
  <si>
    <r>
      <t xml:space="preserve">Должность_________________________________/ФИО
                                         </t>
    </r>
    <r>
      <rPr>
        <sz val="16"/>
        <rFont val="Arial"/>
        <family val="2"/>
        <charset val="204"/>
      </rPr>
      <t>М.П.</t>
    </r>
    <r>
      <rPr>
        <b/>
        <sz val="16"/>
        <rFont val="Arial"/>
        <family val="2"/>
        <charset val="204"/>
      </rPr>
      <t xml:space="preserve">
</t>
    </r>
  </si>
  <si>
    <t>Срок действия предложения -____календарных дней</t>
  </si>
  <si>
    <t>Итого, стоимость за кол-во публикаций в течение срока действия договора, руб., без НДС</t>
  </si>
  <si>
    <t>Итого, стоимость за кол-во публикаций в течение срока действия договора, руб., вкл.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</si>
</sst>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 Cyr"/>
      <family val="2"/>
      <charset val="204"/>
    </font>
    <font>
      <b/>
      <sz val="16"/>
      <name val="Tahoma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9" fillId="2" borderId="0" xfId="0" applyFont="1" applyFill="1" applyBorder="1" applyProtection="1">
      <protection hidden="1"/>
    </xf>
    <xf numFmtId="0" fontId="2" fillId="2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0" fillId="4" borderId="0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4" fillId="2" borderId="8" xfId="1" applyFont="1" applyFill="1" applyBorder="1" applyAlignment="1" applyProtection="1">
      <alignment horizontal="center" vertical="center" wrapText="1"/>
      <protection hidden="1"/>
    </xf>
    <xf numFmtId="0" fontId="4" fillId="0" borderId="8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 wrapText="1"/>
      <protection hidden="1"/>
    </xf>
    <xf numFmtId="0" fontId="4" fillId="0" borderId="9" xfId="1" applyFont="1" applyFill="1" applyBorder="1" applyAlignment="1" applyProtection="1">
      <alignment horizontal="center" vertical="center" wrapText="1"/>
      <protection hidden="1"/>
    </xf>
    <xf numFmtId="0" fontId="4" fillId="0" borderId="10" xfId="1" applyFont="1" applyFill="1" applyBorder="1" applyAlignment="1" applyProtection="1">
      <alignment horizontal="center" vertical="center" wrapText="1"/>
      <protection hidden="1"/>
    </xf>
    <xf numFmtId="0" fontId="7" fillId="2" borderId="2" xfId="1" applyFont="1" applyFill="1" applyBorder="1" applyAlignment="1" applyProtection="1">
      <alignment horizontal="center" vertical="center" wrapText="1"/>
      <protection hidden="1"/>
    </xf>
    <xf numFmtId="3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" applyFont="1" applyFill="1" applyBorder="1" applyAlignment="1" applyProtection="1">
      <alignment horizontal="center" vertical="center" wrapText="1"/>
      <protection hidden="1"/>
    </xf>
    <xf numFmtId="165" fontId="6" fillId="3" borderId="2" xfId="1" applyNumberFormat="1" applyFont="1" applyFill="1" applyBorder="1" applyAlignment="1" applyProtection="1">
      <alignment horizontal="center" vertical="center" wrapText="1"/>
      <protection hidden="1"/>
    </xf>
    <xf numFmtId="165" fontId="6" fillId="5" borderId="2" xfId="1" applyNumberFormat="1" applyFont="1" applyFill="1" applyBorder="1" applyAlignment="1" applyProtection="1">
      <alignment horizontal="center" vertical="center"/>
      <protection hidden="1"/>
    </xf>
    <xf numFmtId="165" fontId="6" fillId="5" borderId="4" xfId="1" applyNumberFormat="1" applyFont="1" applyFill="1" applyBorder="1" applyAlignment="1" applyProtection="1">
      <alignment horizontal="center" vertical="center"/>
      <protection hidden="1"/>
    </xf>
    <xf numFmtId="165" fontId="6" fillId="5" borderId="3" xfId="1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right"/>
      <protection hidden="1"/>
    </xf>
    <xf numFmtId="0" fontId="11" fillId="2" borderId="6" xfId="0" applyFont="1" applyFill="1" applyBorder="1" applyAlignment="1" applyProtection="1">
      <alignment horizontal="right"/>
      <protection hidden="1"/>
    </xf>
    <xf numFmtId="0" fontId="11" fillId="2" borderId="7" xfId="0" applyFont="1" applyFill="1" applyBorder="1" applyAlignment="1" applyProtection="1">
      <alignment horizontal="right"/>
      <protection hidden="1"/>
    </xf>
    <xf numFmtId="1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right" vertical="center"/>
      <protection hidden="1"/>
    </xf>
    <xf numFmtId="0" fontId="8" fillId="2" borderId="12" xfId="0" applyFont="1" applyFill="1" applyBorder="1" applyAlignment="1" applyProtection="1">
      <alignment horizontal="right" vertical="center"/>
      <protection hidden="1"/>
    </xf>
    <xf numFmtId="165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4" fontId="2" fillId="2" borderId="0" xfId="0" applyNumberFormat="1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Fill="1" applyAlignment="1" applyProtection="1">
      <protection hidden="1"/>
    </xf>
    <xf numFmtId="0" fontId="17" fillId="0" borderId="0" xfId="0" applyFont="1" applyFill="1" applyBorder="1" applyProtection="1">
      <protection hidden="1"/>
    </xf>
    <xf numFmtId="0" fontId="15" fillId="2" borderId="0" xfId="0" applyFont="1" applyFill="1" applyBorder="1" applyAlignment="1" applyProtection="1">
      <alignment horizontal="left" wrapText="1"/>
      <protection hidden="1"/>
    </xf>
    <xf numFmtId="0" fontId="15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protection hidden="1"/>
    </xf>
    <xf numFmtId="164" fontId="2" fillId="0" borderId="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protection hidden="1"/>
    </xf>
    <xf numFmtId="9" fontId="6" fillId="3" borderId="2" xfId="1" applyNumberFormat="1" applyFont="1" applyFill="1" applyBorder="1" applyAlignment="1" applyProtection="1">
      <alignment horizontal="center" vertical="center" wrapText="1"/>
      <protection locked="0" hidden="1"/>
    </xf>
    <xf numFmtId="9" fontId="6" fillId="3" borderId="2" xfId="1" applyNumberFormat="1" applyFont="1" applyFill="1" applyBorder="1" applyAlignment="1" applyProtection="1">
      <alignment horizontal="center" vertical="center"/>
      <protection locked="0" hidden="1"/>
    </xf>
    <xf numFmtId="10" fontId="11" fillId="4" borderId="11" xfId="2" applyNumberFormat="1" applyFont="1" applyFill="1" applyBorder="1" applyAlignment="1" applyProtection="1">
      <alignment horizontal="center" vertical="center" wrapText="1"/>
      <protection locked="0" hidden="1"/>
    </xf>
    <xf numFmtId="0" fontId="15" fillId="3" borderId="0" xfId="0" applyFont="1" applyFill="1" applyAlignment="1" applyProtection="1">
      <protection locked="0" hidden="1"/>
    </xf>
    <xf numFmtId="0" fontId="17" fillId="3" borderId="0" xfId="0" applyFont="1" applyFill="1" applyBorder="1" applyProtection="1">
      <protection locked="0" hidden="1"/>
    </xf>
  </cellXfs>
  <cellStyles count="3">
    <cellStyle name="Обычный" xfId="0" builtinId="0"/>
    <cellStyle name="Обычный 10" xfId="1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showGridLines="0" tabSelected="1" topLeftCell="A70" zoomScale="70" zoomScaleNormal="70" workbookViewId="0">
      <selection activeCell="R74" sqref="R74"/>
    </sheetView>
  </sheetViews>
  <sheetFormatPr defaultColWidth="32.7109375" defaultRowHeight="27.75" customHeight="1" x14ac:dyDescent="0.2"/>
  <cols>
    <col min="1" max="1" width="24" style="25" customWidth="1"/>
    <col min="2" max="2" width="15.42578125" style="2" customWidth="1"/>
    <col min="3" max="3" width="10.7109375" style="2" customWidth="1"/>
    <col min="4" max="4" width="15" style="2" customWidth="1"/>
    <col min="5" max="5" width="27.85546875" style="2" customWidth="1"/>
    <col min="6" max="6" width="19.85546875" style="3" customWidth="1"/>
    <col min="7" max="7" width="15.42578125" style="3" customWidth="1"/>
    <col min="8" max="8" width="18.7109375" style="3" customWidth="1"/>
    <col min="9" max="9" width="32.7109375" style="3"/>
    <col min="10" max="10" width="17.5703125" style="3" customWidth="1"/>
    <col min="11" max="11" width="17.7109375" style="3" customWidth="1"/>
    <col min="12" max="12" width="25.140625" style="2" customWidth="1"/>
    <col min="13" max="13" width="19.140625" style="3" customWidth="1"/>
    <col min="14" max="14" width="21.28515625" style="3" customWidth="1"/>
    <col min="15" max="15" width="24" style="3" customWidth="1"/>
    <col min="16" max="16" width="18.85546875" style="3" customWidth="1"/>
    <col min="17" max="17" width="17.28515625" style="3" customWidth="1"/>
    <col min="18" max="18" width="25.28515625" style="3" customWidth="1"/>
    <col min="19" max="16384" width="32.7109375" style="3"/>
  </cols>
  <sheetData>
    <row r="2" spans="1:18" ht="27.75" customHeight="1" x14ac:dyDescent="0.25">
      <c r="A2" s="1" t="s">
        <v>67</v>
      </c>
    </row>
    <row r="3" spans="1:18" ht="27.75" customHeight="1" x14ac:dyDescent="0.25">
      <c r="A3" s="1"/>
    </row>
    <row r="4" spans="1:18" ht="27.75" customHeight="1" x14ac:dyDescent="0.25">
      <c r="A4" s="4" t="s">
        <v>61</v>
      </c>
      <c r="B4" s="3"/>
      <c r="C4" s="3"/>
      <c r="D4" s="3"/>
      <c r="E4" s="3"/>
    </row>
    <row r="5" spans="1:18" ht="27.75" customHeight="1" x14ac:dyDescent="0.2">
      <c r="A5" s="5" t="s">
        <v>71</v>
      </c>
      <c r="B5" s="5"/>
      <c r="C5" s="5"/>
      <c r="D5" s="5"/>
      <c r="E5" s="5"/>
      <c r="F5" s="5"/>
      <c r="G5" s="5"/>
    </row>
    <row r="6" spans="1:18" ht="27.75" customHeight="1" x14ac:dyDescent="0.2">
      <c r="A6" s="5"/>
      <c r="B6" s="5"/>
      <c r="C6" s="5"/>
      <c r="D6" s="5"/>
      <c r="E6" s="5"/>
      <c r="F6" s="5"/>
      <c r="G6" s="5"/>
    </row>
    <row r="7" spans="1:18" ht="27.75" customHeight="1" x14ac:dyDescent="0.25">
      <c r="A7" s="6"/>
      <c r="B7" s="3"/>
      <c r="C7" s="3"/>
      <c r="D7" s="3"/>
      <c r="E7" s="3"/>
    </row>
    <row r="8" spans="1:18" ht="27.75" customHeight="1" thickBot="1" x14ac:dyDescent="0.25">
      <c r="A8" s="7"/>
      <c r="B8" s="3"/>
      <c r="C8" s="3"/>
      <c r="D8" s="3"/>
      <c r="E8" s="3"/>
      <c r="O8" s="8"/>
      <c r="P8" s="8"/>
    </row>
    <row r="9" spans="1:18" s="7" customFormat="1" ht="94.5" customHeight="1" thickBot="1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64</v>
      </c>
      <c r="K9" s="11" t="s">
        <v>68</v>
      </c>
      <c r="L9" s="10" t="s">
        <v>83</v>
      </c>
      <c r="M9" s="10" t="s">
        <v>62</v>
      </c>
      <c r="N9" s="10" t="s">
        <v>69</v>
      </c>
      <c r="O9" s="10" t="s">
        <v>63</v>
      </c>
      <c r="P9" s="12" t="s">
        <v>120</v>
      </c>
      <c r="Q9" s="10" t="s">
        <v>116</v>
      </c>
      <c r="R9" s="13" t="s">
        <v>121</v>
      </c>
    </row>
    <row r="10" spans="1:18" ht="27.75" customHeight="1" x14ac:dyDescent="0.2">
      <c r="A10" s="14" t="s">
        <v>9</v>
      </c>
      <c r="B10" s="14" t="s">
        <v>10</v>
      </c>
      <c r="C10" s="14" t="s">
        <v>11</v>
      </c>
      <c r="D10" s="15">
        <v>700000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6" t="s">
        <v>17</v>
      </c>
      <c r="K10" s="16">
        <v>6</v>
      </c>
      <c r="L10" s="17">
        <v>570000</v>
      </c>
      <c r="M10" s="38"/>
      <c r="N10" s="38"/>
      <c r="O10" s="18">
        <f>L10*(1+M10)*(1-N10)</f>
        <v>570000</v>
      </c>
      <c r="P10" s="18">
        <f>O10*K10</f>
        <v>3420000</v>
      </c>
      <c r="Q10" s="39"/>
      <c r="R10" s="19">
        <f>P10+(P10*Q10)</f>
        <v>3420000</v>
      </c>
    </row>
    <row r="11" spans="1:18" ht="27.75" customHeight="1" x14ac:dyDescent="0.2">
      <c r="A11" s="14" t="s">
        <v>76</v>
      </c>
      <c r="B11" s="14" t="s">
        <v>10</v>
      </c>
      <c r="C11" s="14" t="s">
        <v>11</v>
      </c>
      <c r="D11" s="15">
        <v>700000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18</v>
      </c>
      <c r="J11" s="16" t="s">
        <v>17</v>
      </c>
      <c r="K11" s="16">
        <v>3</v>
      </c>
      <c r="L11" s="17">
        <v>25000</v>
      </c>
      <c r="M11" s="38"/>
      <c r="N11" s="38"/>
      <c r="O11" s="20">
        <f t="shared" ref="O11:O61" si="0">L11*(1+M11)*(1-N11)</f>
        <v>25000</v>
      </c>
      <c r="P11" s="20">
        <f>O11*K11</f>
        <v>75000</v>
      </c>
      <c r="Q11" s="39"/>
      <c r="R11" s="19">
        <f t="shared" ref="R11:R71" si="1">P11+(P11*Q11)</f>
        <v>75000</v>
      </c>
    </row>
    <row r="12" spans="1:18" ht="27.75" customHeight="1" x14ac:dyDescent="0.2">
      <c r="A12" s="14" t="s">
        <v>77</v>
      </c>
      <c r="B12" s="14" t="s">
        <v>10</v>
      </c>
      <c r="C12" s="14" t="s">
        <v>11</v>
      </c>
      <c r="D12" s="15">
        <v>1500000</v>
      </c>
      <c r="E12" s="16" t="s">
        <v>26</v>
      </c>
      <c r="F12" s="16" t="s">
        <v>13</v>
      </c>
      <c r="G12" s="16" t="s">
        <v>14</v>
      </c>
      <c r="H12" s="16" t="s">
        <v>27</v>
      </c>
      <c r="I12" s="16" t="s">
        <v>16</v>
      </c>
      <c r="J12" s="16" t="s">
        <v>17</v>
      </c>
      <c r="K12" s="16">
        <v>6</v>
      </c>
      <c r="L12" s="17">
        <f>1638000/1.2</f>
        <v>1365000</v>
      </c>
      <c r="M12" s="38"/>
      <c r="N12" s="38"/>
      <c r="O12" s="20">
        <f t="shared" si="0"/>
        <v>1365000</v>
      </c>
      <c r="P12" s="20">
        <f t="shared" ref="P12:P72" si="2">O12*K12</f>
        <v>8190000</v>
      </c>
      <c r="Q12" s="39"/>
      <c r="R12" s="19">
        <f t="shared" si="1"/>
        <v>8190000</v>
      </c>
    </row>
    <row r="13" spans="1:18" ht="27.75" customHeight="1" x14ac:dyDescent="0.2">
      <c r="A13" s="14" t="s">
        <v>77</v>
      </c>
      <c r="B13" s="14" t="s">
        <v>10</v>
      </c>
      <c r="C13" s="14" t="s">
        <v>11</v>
      </c>
      <c r="D13" s="15">
        <v>1500000</v>
      </c>
      <c r="E13" s="16" t="s">
        <v>26</v>
      </c>
      <c r="F13" s="16" t="s">
        <v>13</v>
      </c>
      <c r="G13" s="16" t="s">
        <v>14</v>
      </c>
      <c r="H13" s="16" t="s">
        <v>27</v>
      </c>
      <c r="I13" s="16" t="s">
        <v>18</v>
      </c>
      <c r="J13" s="16" t="s">
        <v>17</v>
      </c>
      <c r="K13" s="16">
        <v>3</v>
      </c>
      <c r="L13" s="17">
        <f>9000/1.2</f>
        <v>7500</v>
      </c>
      <c r="M13" s="38"/>
      <c r="N13" s="38"/>
      <c r="O13" s="20">
        <f t="shared" si="0"/>
        <v>7500</v>
      </c>
      <c r="P13" s="20">
        <f t="shared" si="2"/>
        <v>22500</v>
      </c>
      <c r="Q13" s="39"/>
      <c r="R13" s="19">
        <f t="shared" si="1"/>
        <v>22500</v>
      </c>
    </row>
    <row r="14" spans="1:18" ht="27.75" customHeight="1" x14ac:dyDescent="0.2">
      <c r="A14" s="14" t="s">
        <v>28</v>
      </c>
      <c r="B14" s="14" t="s">
        <v>10</v>
      </c>
      <c r="C14" s="14" t="s">
        <v>11</v>
      </c>
      <c r="D14" s="15">
        <v>350000</v>
      </c>
      <c r="E14" s="16" t="s">
        <v>29</v>
      </c>
      <c r="F14" s="16" t="s">
        <v>51</v>
      </c>
      <c r="G14" s="16" t="s">
        <v>20</v>
      </c>
      <c r="H14" s="16" t="s">
        <v>27</v>
      </c>
      <c r="I14" s="16" t="s">
        <v>16</v>
      </c>
      <c r="J14" s="16" t="s">
        <v>17</v>
      </c>
      <c r="K14" s="16">
        <v>4</v>
      </c>
      <c r="L14" s="17">
        <f>183000/1.2</f>
        <v>152500</v>
      </c>
      <c r="M14" s="38"/>
      <c r="N14" s="38"/>
      <c r="O14" s="20">
        <f t="shared" si="0"/>
        <v>152500</v>
      </c>
      <c r="P14" s="20">
        <f t="shared" si="2"/>
        <v>610000</v>
      </c>
      <c r="Q14" s="39"/>
      <c r="R14" s="19">
        <f t="shared" si="1"/>
        <v>610000</v>
      </c>
    </row>
    <row r="15" spans="1:18" ht="27.75" customHeight="1" x14ac:dyDescent="0.2">
      <c r="A15" s="14" t="s">
        <v>28</v>
      </c>
      <c r="B15" s="14" t="s">
        <v>10</v>
      </c>
      <c r="C15" s="14" t="s">
        <v>11</v>
      </c>
      <c r="D15" s="15">
        <v>350000</v>
      </c>
      <c r="E15" s="16" t="s">
        <v>29</v>
      </c>
      <c r="F15" s="16" t="s">
        <v>51</v>
      </c>
      <c r="G15" s="16" t="s">
        <v>20</v>
      </c>
      <c r="H15" s="16" t="s">
        <v>27</v>
      </c>
      <c r="I15" s="16" t="s">
        <v>18</v>
      </c>
      <c r="J15" s="16" t="s">
        <v>17</v>
      </c>
      <c r="K15" s="16">
        <v>2</v>
      </c>
      <c r="L15" s="17">
        <f>9000/1.2</f>
        <v>7500</v>
      </c>
      <c r="M15" s="38"/>
      <c r="N15" s="38"/>
      <c r="O15" s="20">
        <f t="shared" si="0"/>
        <v>7500</v>
      </c>
      <c r="P15" s="20">
        <f t="shared" si="2"/>
        <v>15000</v>
      </c>
      <c r="Q15" s="39"/>
      <c r="R15" s="19">
        <f t="shared" si="1"/>
        <v>15000</v>
      </c>
    </row>
    <row r="16" spans="1:18" ht="27.75" customHeight="1" x14ac:dyDescent="0.2">
      <c r="A16" s="14" t="s">
        <v>115</v>
      </c>
      <c r="B16" s="14" t="s">
        <v>10</v>
      </c>
      <c r="C16" s="14" t="s">
        <v>11</v>
      </c>
      <c r="D16" s="15">
        <v>307000</v>
      </c>
      <c r="E16" s="16" t="s">
        <v>43</v>
      </c>
      <c r="F16" s="16" t="s">
        <v>51</v>
      </c>
      <c r="G16" s="16" t="s">
        <v>20</v>
      </c>
      <c r="H16" s="16" t="s">
        <v>27</v>
      </c>
      <c r="I16" s="16" t="s">
        <v>16</v>
      </c>
      <c r="J16" s="16" t="s">
        <v>17</v>
      </c>
      <c r="K16" s="16">
        <v>4</v>
      </c>
      <c r="L16" s="17">
        <f>112000/1.2</f>
        <v>93333.33</v>
      </c>
      <c r="M16" s="38"/>
      <c r="N16" s="38"/>
      <c r="O16" s="20">
        <f t="shared" si="0"/>
        <v>93333.33</v>
      </c>
      <c r="P16" s="20">
        <f t="shared" si="2"/>
        <v>373333.32</v>
      </c>
      <c r="Q16" s="39"/>
      <c r="R16" s="19">
        <f t="shared" si="1"/>
        <v>373333.32</v>
      </c>
    </row>
    <row r="17" spans="1:18" ht="27.75" customHeight="1" x14ac:dyDescent="0.2">
      <c r="A17" s="14" t="s">
        <v>115</v>
      </c>
      <c r="B17" s="14" t="s">
        <v>10</v>
      </c>
      <c r="C17" s="14" t="s">
        <v>11</v>
      </c>
      <c r="D17" s="15">
        <v>307000</v>
      </c>
      <c r="E17" s="16" t="s">
        <v>43</v>
      </c>
      <c r="F17" s="16" t="s">
        <v>51</v>
      </c>
      <c r="G17" s="16" t="s">
        <v>20</v>
      </c>
      <c r="H17" s="16" t="s">
        <v>27</v>
      </c>
      <c r="I17" s="16" t="s">
        <v>18</v>
      </c>
      <c r="J17" s="16" t="s">
        <v>17</v>
      </c>
      <c r="K17" s="16">
        <v>2</v>
      </c>
      <c r="L17" s="17">
        <v>7500</v>
      </c>
      <c r="M17" s="38"/>
      <c r="N17" s="38"/>
      <c r="O17" s="20">
        <f t="shared" si="0"/>
        <v>7500</v>
      </c>
      <c r="P17" s="20">
        <f t="shared" si="2"/>
        <v>15000</v>
      </c>
      <c r="Q17" s="39"/>
      <c r="R17" s="19">
        <f t="shared" si="1"/>
        <v>15000</v>
      </c>
    </row>
    <row r="18" spans="1:18" ht="27.75" customHeight="1" x14ac:dyDescent="0.2">
      <c r="A18" s="14" t="s">
        <v>30</v>
      </c>
      <c r="B18" s="14" t="s">
        <v>10</v>
      </c>
      <c r="C18" s="14" t="s">
        <v>78</v>
      </c>
      <c r="D18" s="15">
        <v>1650000</v>
      </c>
      <c r="E18" s="16" t="s">
        <v>12</v>
      </c>
      <c r="F18" s="16" t="s">
        <v>13</v>
      </c>
      <c r="G18" s="16" t="s">
        <v>14</v>
      </c>
      <c r="H18" s="16" t="s">
        <v>15</v>
      </c>
      <c r="I18" s="16" t="s">
        <v>16</v>
      </c>
      <c r="J18" s="16" t="s">
        <v>21</v>
      </c>
      <c r="K18" s="16">
        <v>2</v>
      </c>
      <c r="L18" s="17">
        <v>3198000</v>
      </c>
      <c r="M18" s="38"/>
      <c r="N18" s="38"/>
      <c r="O18" s="20">
        <f t="shared" si="0"/>
        <v>3198000</v>
      </c>
      <c r="P18" s="20">
        <f t="shared" si="2"/>
        <v>6396000</v>
      </c>
      <c r="Q18" s="39"/>
      <c r="R18" s="19">
        <f t="shared" si="1"/>
        <v>6396000</v>
      </c>
    </row>
    <row r="19" spans="1:18" ht="27.75" customHeight="1" x14ac:dyDescent="0.2">
      <c r="A19" s="14" t="s">
        <v>30</v>
      </c>
      <c r="B19" s="14" t="s">
        <v>10</v>
      </c>
      <c r="C19" s="14" t="s">
        <v>78</v>
      </c>
      <c r="D19" s="15">
        <v>1650000</v>
      </c>
      <c r="E19" s="16" t="s">
        <v>12</v>
      </c>
      <c r="F19" s="16" t="s">
        <v>13</v>
      </c>
      <c r="G19" s="16" t="s">
        <v>14</v>
      </c>
      <c r="H19" s="16" t="s">
        <v>15</v>
      </c>
      <c r="I19" s="16" t="s">
        <v>18</v>
      </c>
      <c r="J19" s="16" t="s">
        <v>21</v>
      </c>
      <c r="K19" s="16">
        <v>1</v>
      </c>
      <c r="L19" s="17">
        <v>25000</v>
      </c>
      <c r="M19" s="38"/>
      <c r="N19" s="38"/>
      <c r="O19" s="20">
        <f t="shared" si="0"/>
        <v>25000</v>
      </c>
      <c r="P19" s="20">
        <f t="shared" si="2"/>
        <v>25000</v>
      </c>
      <c r="Q19" s="39"/>
      <c r="R19" s="19">
        <f t="shared" si="1"/>
        <v>25000</v>
      </c>
    </row>
    <row r="20" spans="1:18" ht="27.75" customHeight="1" x14ac:dyDescent="0.2">
      <c r="A20" s="14" t="s">
        <v>34</v>
      </c>
      <c r="B20" s="14" t="s">
        <v>10</v>
      </c>
      <c r="C20" s="14" t="s">
        <v>19</v>
      </c>
      <c r="D20" s="15">
        <v>320000</v>
      </c>
      <c r="E20" s="16" t="s">
        <v>35</v>
      </c>
      <c r="F20" s="16" t="s">
        <v>23</v>
      </c>
      <c r="G20" s="16" t="s">
        <v>20</v>
      </c>
      <c r="H20" s="16" t="s">
        <v>15</v>
      </c>
      <c r="I20" s="16" t="s">
        <v>82</v>
      </c>
      <c r="J20" s="16" t="s">
        <v>21</v>
      </c>
      <c r="K20" s="16">
        <v>2</v>
      </c>
      <c r="L20" s="17">
        <v>875000</v>
      </c>
      <c r="M20" s="38"/>
      <c r="N20" s="38"/>
      <c r="O20" s="20">
        <f t="shared" si="0"/>
        <v>875000</v>
      </c>
      <c r="P20" s="20">
        <f t="shared" si="2"/>
        <v>1750000</v>
      </c>
      <c r="Q20" s="39"/>
      <c r="R20" s="19">
        <f t="shared" si="1"/>
        <v>1750000</v>
      </c>
    </row>
    <row r="21" spans="1:18" ht="27.75" customHeight="1" x14ac:dyDescent="0.2">
      <c r="A21" s="14" t="s">
        <v>34</v>
      </c>
      <c r="B21" s="14" t="s">
        <v>10</v>
      </c>
      <c r="C21" s="14" t="s">
        <v>19</v>
      </c>
      <c r="D21" s="15">
        <v>320000</v>
      </c>
      <c r="E21" s="16" t="s">
        <v>35</v>
      </c>
      <c r="F21" s="16" t="s">
        <v>23</v>
      </c>
      <c r="G21" s="16" t="s">
        <v>20</v>
      </c>
      <c r="H21" s="16" t="s">
        <v>15</v>
      </c>
      <c r="I21" s="16" t="s">
        <v>18</v>
      </c>
      <c r="J21" s="16" t="s">
        <v>21</v>
      </c>
      <c r="K21" s="16">
        <v>1</v>
      </c>
      <c r="L21" s="17">
        <v>30000</v>
      </c>
      <c r="M21" s="38"/>
      <c r="N21" s="38"/>
      <c r="O21" s="20">
        <f t="shared" si="0"/>
        <v>30000</v>
      </c>
      <c r="P21" s="20">
        <f t="shared" si="2"/>
        <v>30000</v>
      </c>
      <c r="Q21" s="39"/>
      <c r="R21" s="19">
        <f t="shared" si="1"/>
        <v>30000</v>
      </c>
    </row>
    <row r="22" spans="1:18" ht="27.75" customHeight="1" x14ac:dyDescent="0.2">
      <c r="A22" s="14" t="s">
        <v>36</v>
      </c>
      <c r="B22" s="14" t="s">
        <v>10</v>
      </c>
      <c r="C22" s="14" t="s">
        <v>19</v>
      </c>
      <c r="D22" s="15">
        <v>160000</v>
      </c>
      <c r="E22" s="16" t="s">
        <v>29</v>
      </c>
      <c r="F22" s="16" t="s">
        <v>37</v>
      </c>
      <c r="G22" s="16" t="s">
        <v>20</v>
      </c>
      <c r="H22" s="16" t="s">
        <v>15</v>
      </c>
      <c r="I22" s="16" t="s">
        <v>16</v>
      </c>
      <c r="J22" s="16" t="s">
        <v>21</v>
      </c>
      <c r="K22" s="16">
        <v>2</v>
      </c>
      <c r="L22" s="17">
        <v>487000</v>
      </c>
      <c r="M22" s="38"/>
      <c r="N22" s="38"/>
      <c r="O22" s="20">
        <f t="shared" si="0"/>
        <v>487000</v>
      </c>
      <c r="P22" s="20">
        <f t="shared" si="2"/>
        <v>974000</v>
      </c>
      <c r="Q22" s="39"/>
      <c r="R22" s="19">
        <f t="shared" si="1"/>
        <v>974000</v>
      </c>
    </row>
    <row r="23" spans="1:18" ht="27.75" customHeight="1" x14ac:dyDescent="0.2">
      <c r="A23" s="14" t="s">
        <v>36</v>
      </c>
      <c r="B23" s="14" t="s">
        <v>10</v>
      </c>
      <c r="C23" s="14" t="s">
        <v>19</v>
      </c>
      <c r="D23" s="15">
        <v>160000</v>
      </c>
      <c r="E23" s="16" t="s">
        <v>29</v>
      </c>
      <c r="F23" s="16" t="s">
        <v>37</v>
      </c>
      <c r="G23" s="16" t="s">
        <v>20</v>
      </c>
      <c r="H23" s="16" t="s">
        <v>15</v>
      </c>
      <c r="I23" s="16" t="s">
        <v>18</v>
      </c>
      <c r="J23" s="16" t="s">
        <v>21</v>
      </c>
      <c r="K23" s="16">
        <v>1</v>
      </c>
      <c r="L23" s="17">
        <v>25000</v>
      </c>
      <c r="M23" s="38"/>
      <c r="N23" s="38"/>
      <c r="O23" s="20">
        <f t="shared" si="0"/>
        <v>25000</v>
      </c>
      <c r="P23" s="20">
        <f t="shared" si="2"/>
        <v>25000</v>
      </c>
      <c r="Q23" s="39"/>
      <c r="R23" s="19">
        <f t="shared" si="1"/>
        <v>25000</v>
      </c>
    </row>
    <row r="24" spans="1:18" ht="27.75" customHeight="1" x14ac:dyDescent="0.2">
      <c r="A24" s="14" t="s">
        <v>79</v>
      </c>
      <c r="B24" s="14" t="s">
        <v>10</v>
      </c>
      <c r="C24" s="14" t="s">
        <v>11</v>
      </c>
      <c r="D24" s="15">
        <v>1600000</v>
      </c>
      <c r="E24" s="16" t="s">
        <v>26</v>
      </c>
      <c r="F24" s="16" t="s">
        <v>13</v>
      </c>
      <c r="G24" s="16" t="s">
        <v>25</v>
      </c>
      <c r="H24" s="16" t="s">
        <v>27</v>
      </c>
      <c r="I24" s="16" t="s">
        <v>16</v>
      </c>
      <c r="J24" s="16" t="s">
        <v>17</v>
      </c>
      <c r="K24" s="16">
        <v>6</v>
      </c>
      <c r="L24" s="17">
        <v>1485000</v>
      </c>
      <c r="M24" s="38"/>
      <c r="N24" s="38"/>
      <c r="O24" s="20">
        <f t="shared" si="0"/>
        <v>1485000</v>
      </c>
      <c r="P24" s="20">
        <f t="shared" si="2"/>
        <v>8910000</v>
      </c>
      <c r="Q24" s="39"/>
      <c r="R24" s="19">
        <f t="shared" si="1"/>
        <v>8910000</v>
      </c>
    </row>
    <row r="25" spans="1:18" ht="27.75" customHeight="1" x14ac:dyDescent="0.2">
      <c r="A25" s="14" t="s">
        <v>79</v>
      </c>
      <c r="B25" s="14" t="s">
        <v>10</v>
      </c>
      <c r="C25" s="14" t="s">
        <v>11</v>
      </c>
      <c r="D25" s="15">
        <v>1600000</v>
      </c>
      <c r="E25" s="16" t="s">
        <v>26</v>
      </c>
      <c r="F25" s="16" t="s">
        <v>13</v>
      </c>
      <c r="G25" s="16" t="s">
        <v>25</v>
      </c>
      <c r="H25" s="16" t="s">
        <v>27</v>
      </c>
      <c r="I25" s="16" t="s">
        <v>18</v>
      </c>
      <c r="J25" s="16" t="s">
        <v>17</v>
      </c>
      <c r="K25" s="16">
        <v>3</v>
      </c>
      <c r="L25" s="17">
        <v>8000</v>
      </c>
      <c r="M25" s="38"/>
      <c r="N25" s="38"/>
      <c r="O25" s="20">
        <f t="shared" si="0"/>
        <v>8000</v>
      </c>
      <c r="P25" s="20">
        <f t="shared" si="2"/>
        <v>24000</v>
      </c>
      <c r="Q25" s="39"/>
      <c r="R25" s="19">
        <f t="shared" si="1"/>
        <v>24000</v>
      </c>
    </row>
    <row r="26" spans="1:18" ht="27.75" customHeight="1" x14ac:dyDescent="0.2">
      <c r="A26" s="14" t="s">
        <v>44</v>
      </c>
      <c r="B26" s="14" t="s">
        <v>33</v>
      </c>
      <c r="C26" s="14" t="s">
        <v>11</v>
      </c>
      <c r="D26" s="15">
        <v>470000</v>
      </c>
      <c r="E26" s="16" t="s">
        <v>45</v>
      </c>
      <c r="F26" s="16" t="s">
        <v>38</v>
      </c>
      <c r="G26" s="16" t="s">
        <v>39</v>
      </c>
      <c r="H26" s="16" t="s">
        <v>15</v>
      </c>
      <c r="I26" s="16" t="s">
        <v>16</v>
      </c>
      <c r="J26" s="16" t="s">
        <v>17</v>
      </c>
      <c r="K26" s="16">
        <v>6</v>
      </c>
      <c r="L26" s="17">
        <f>673668/1.18</f>
        <v>570905.07999999996</v>
      </c>
      <c r="M26" s="38"/>
      <c r="N26" s="38"/>
      <c r="O26" s="20">
        <f t="shared" si="0"/>
        <v>570905.07999999996</v>
      </c>
      <c r="P26" s="20">
        <f t="shared" si="2"/>
        <v>3425430.48</v>
      </c>
      <c r="Q26" s="39"/>
      <c r="R26" s="19">
        <f t="shared" si="1"/>
        <v>3425430.48</v>
      </c>
    </row>
    <row r="27" spans="1:18" ht="27.75" customHeight="1" x14ac:dyDescent="0.2">
      <c r="A27" s="14" t="s">
        <v>44</v>
      </c>
      <c r="B27" s="14" t="s">
        <v>33</v>
      </c>
      <c r="C27" s="14" t="s">
        <v>11</v>
      </c>
      <c r="D27" s="15">
        <v>470000</v>
      </c>
      <c r="E27" s="16" t="s">
        <v>45</v>
      </c>
      <c r="F27" s="16" t="s">
        <v>38</v>
      </c>
      <c r="G27" s="16" t="s">
        <v>39</v>
      </c>
      <c r="H27" s="16" t="s">
        <v>15</v>
      </c>
      <c r="I27" s="16" t="s">
        <v>18</v>
      </c>
      <c r="J27" s="16" t="s">
        <v>17</v>
      </c>
      <c r="K27" s="16">
        <v>3</v>
      </c>
      <c r="L27" s="17">
        <v>15000</v>
      </c>
      <c r="M27" s="38"/>
      <c r="N27" s="38"/>
      <c r="O27" s="20">
        <f t="shared" si="0"/>
        <v>15000</v>
      </c>
      <c r="P27" s="20">
        <f t="shared" si="2"/>
        <v>45000</v>
      </c>
      <c r="Q27" s="39"/>
      <c r="R27" s="19">
        <f t="shared" si="1"/>
        <v>45000</v>
      </c>
    </row>
    <row r="28" spans="1:18" ht="27.75" customHeight="1" x14ac:dyDescent="0.2">
      <c r="A28" s="14" t="s">
        <v>44</v>
      </c>
      <c r="B28" s="14" t="s">
        <v>46</v>
      </c>
      <c r="C28" s="14" t="s">
        <v>11</v>
      </c>
      <c r="D28" s="15">
        <v>300000</v>
      </c>
      <c r="E28" s="16" t="s">
        <v>45</v>
      </c>
      <c r="F28" s="16" t="s">
        <v>38</v>
      </c>
      <c r="G28" s="16" t="s">
        <v>39</v>
      </c>
      <c r="H28" s="16" t="s">
        <v>15</v>
      </c>
      <c r="I28" s="16" t="s">
        <v>16</v>
      </c>
      <c r="J28" s="16" t="s">
        <v>17</v>
      </c>
      <c r="K28" s="16">
        <v>6</v>
      </c>
      <c r="L28" s="17">
        <v>278550</v>
      </c>
      <c r="M28" s="38"/>
      <c r="N28" s="38"/>
      <c r="O28" s="20">
        <f t="shared" si="0"/>
        <v>278550</v>
      </c>
      <c r="P28" s="20">
        <f t="shared" si="2"/>
        <v>1671300</v>
      </c>
      <c r="Q28" s="39"/>
      <c r="R28" s="19">
        <f t="shared" si="1"/>
        <v>1671300</v>
      </c>
    </row>
    <row r="29" spans="1:18" ht="27.75" customHeight="1" x14ac:dyDescent="0.2">
      <c r="A29" s="14" t="s">
        <v>44</v>
      </c>
      <c r="B29" s="14" t="s">
        <v>46</v>
      </c>
      <c r="C29" s="14" t="s">
        <v>11</v>
      </c>
      <c r="D29" s="15">
        <v>300000</v>
      </c>
      <c r="E29" s="16" t="s">
        <v>45</v>
      </c>
      <c r="F29" s="16" t="s">
        <v>38</v>
      </c>
      <c r="G29" s="16" t="s">
        <v>39</v>
      </c>
      <c r="H29" s="16" t="s">
        <v>15</v>
      </c>
      <c r="I29" s="16" t="s">
        <v>18</v>
      </c>
      <c r="J29" s="16" t="s">
        <v>17</v>
      </c>
      <c r="K29" s="16">
        <v>3</v>
      </c>
      <c r="L29" s="17">
        <v>15000</v>
      </c>
      <c r="M29" s="38"/>
      <c r="N29" s="38"/>
      <c r="O29" s="20">
        <f t="shared" si="0"/>
        <v>15000</v>
      </c>
      <c r="P29" s="20">
        <f t="shared" si="2"/>
        <v>45000</v>
      </c>
      <c r="Q29" s="39"/>
      <c r="R29" s="19">
        <f t="shared" si="1"/>
        <v>45000</v>
      </c>
    </row>
    <row r="30" spans="1:18" ht="27.75" customHeight="1" x14ac:dyDescent="0.2">
      <c r="A30" s="14" t="s">
        <v>47</v>
      </c>
      <c r="B30" s="14" t="s">
        <v>33</v>
      </c>
      <c r="C30" s="14" t="s">
        <v>48</v>
      </c>
      <c r="D30" s="15">
        <v>700000</v>
      </c>
      <c r="E30" s="16" t="s">
        <v>26</v>
      </c>
      <c r="F30" s="16" t="s">
        <v>38</v>
      </c>
      <c r="G30" s="16" t="s">
        <v>49</v>
      </c>
      <c r="H30" s="16" t="s">
        <v>15</v>
      </c>
      <c r="I30" s="16" t="s">
        <v>16</v>
      </c>
      <c r="J30" s="16" t="s">
        <v>50</v>
      </c>
      <c r="K30" s="16">
        <v>6</v>
      </c>
      <c r="L30" s="17">
        <f>322000/1.2</f>
        <v>268333.33</v>
      </c>
      <c r="M30" s="38"/>
      <c r="N30" s="38"/>
      <c r="O30" s="20">
        <f t="shared" si="0"/>
        <v>268333.33</v>
      </c>
      <c r="P30" s="20">
        <f t="shared" si="2"/>
        <v>1609999.98</v>
      </c>
      <c r="Q30" s="39"/>
      <c r="R30" s="19">
        <f t="shared" si="1"/>
        <v>1609999.98</v>
      </c>
    </row>
    <row r="31" spans="1:18" ht="27.75" customHeight="1" x14ac:dyDescent="0.2">
      <c r="A31" s="14" t="s">
        <v>47</v>
      </c>
      <c r="B31" s="14" t="s">
        <v>33</v>
      </c>
      <c r="C31" s="14" t="s">
        <v>48</v>
      </c>
      <c r="D31" s="15">
        <v>700000</v>
      </c>
      <c r="E31" s="16" t="s">
        <v>26</v>
      </c>
      <c r="F31" s="16" t="s">
        <v>38</v>
      </c>
      <c r="G31" s="16" t="s">
        <v>49</v>
      </c>
      <c r="H31" s="16" t="s">
        <v>15</v>
      </c>
      <c r="I31" s="16" t="s">
        <v>18</v>
      </c>
      <c r="J31" s="16" t="s">
        <v>50</v>
      </c>
      <c r="K31" s="16">
        <v>3</v>
      </c>
      <c r="L31" s="17">
        <v>12419</v>
      </c>
      <c r="M31" s="38"/>
      <c r="N31" s="38"/>
      <c r="O31" s="20">
        <f t="shared" si="0"/>
        <v>12419</v>
      </c>
      <c r="P31" s="20">
        <f t="shared" si="2"/>
        <v>37257</v>
      </c>
      <c r="Q31" s="39"/>
      <c r="R31" s="19">
        <f t="shared" si="1"/>
        <v>37257</v>
      </c>
    </row>
    <row r="32" spans="1:18" ht="27.75" customHeight="1" x14ac:dyDescent="0.2">
      <c r="A32" s="14" t="s">
        <v>47</v>
      </c>
      <c r="B32" s="14" t="s">
        <v>10</v>
      </c>
      <c r="C32" s="14" t="s">
        <v>11</v>
      </c>
      <c r="D32" s="15">
        <v>991000</v>
      </c>
      <c r="E32" s="16" t="s">
        <v>26</v>
      </c>
      <c r="F32" s="16" t="s">
        <v>13</v>
      </c>
      <c r="G32" s="16" t="s">
        <v>14</v>
      </c>
      <c r="H32" s="16" t="s">
        <v>74</v>
      </c>
      <c r="I32" s="16" t="s">
        <v>16</v>
      </c>
      <c r="J32" s="16" t="s">
        <v>17</v>
      </c>
      <c r="K32" s="16">
        <v>6</v>
      </c>
      <c r="L32" s="17">
        <v>629250</v>
      </c>
      <c r="M32" s="38"/>
      <c r="N32" s="38"/>
      <c r="O32" s="20">
        <f t="shared" si="0"/>
        <v>629250</v>
      </c>
      <c r="P32" s="20">
        <f t="shared" si="2"/>
        <v>3775500</v>
      </c>
      <c r="Q32" s="39"/>
      <c r="R32" s="19">
        <f t="shared" si="1"/>
        <v>3775500</v>
      </c>
    </row>
    <row r="33" spans="1:18" ht="27.75" customHeight="1" x14ac:dyDescent="0.2">
      <c r="A33" s="14" t="s">
        <v>47</v>
      </c>
      <c r="B33" s="14" t="s">
        <v>10</v>
      </c>
      <c r="C33" s="14" t="s">
        <v>11</v>
      </c>
      <c r="D33" s="15">
        <v>991000</v>
      </c>
      <c r="E33" s="16" t="s">
        <v>26</v>
      </c>
      <c r="F33" s="16" t="s">
        <v>13</v>
      </c>
      <c r="G33" s="16" t="s">
        <v>14</v>
      </c>
      <c r="H33" s="16" t="s">
        <v>74</v>
      </c>
      <c r="I33" s="16" t="s">
        <v>18</v>
      </c>
      <c r="J33" s="16" t="s">
        <v>17</v>
      </c>
      <c r="K33" s="16">
        <v>3</v>
      </c>
      <c r="L33" s="17">
        <v>12419</v>
      </c>
      <c r="M33" s="38"/>
      <c r="N33" s="38"/>
      <c r="O33" s="20">
        <f t="shared" si="0"/>
        <v>12419</v>
      </c>
      <c r="P33" s="20">
        <f t="shared" si="2"/>
        <v>37257</v>
      </c>
      <c r="Q33" s="39"/>
      <c r="R33" s="19">
        <f t="shared" si="1"/>
        <v>37257</v>
      </c>
    </row>
    <row r="34" spans="1:18" ht="27.75" customHeight="1" x14ac:dyDescent="0.2">
      <c r="A34" s="14" t="s">
        <v>80</v>
      </c>
      <c r="B34" s="14" t="s">
        <v>33</v>
      </c>
      <c r="C34" s="14" t="s">
        <v>48</v>
      </c>
      <c r="D34" s="15">
        <v>930000</v>
      </c>
      <c r="E34" s="16" t="s">
        <v>26</v>
      </c>
      <c r="F34" s="16" t="s">
        <v>13</v>
      </c>
      <c r="G34" s="16" t="s">
        <v>75</v>
      </c>
      <c r="H34" s="16" t="s">
        <v>15</v>
      </c>
      <c r="I34" s="16" t="s">
        <v>16</v>
      </c>
      <c r="J34" s="16" t="s">
        <v>50</v>
      </c>
      <c r="K34" s="16">
        <v>5</v>
      </c>
      <c r="L34" s="17">
        <f>393100/1.2</f>
        <v>327583.33</v>
      </c>
      <c r="M34" s="38"/>
      <c r="N34" s="38"/>
      <c r="O34" s="20">
        <f t="shared" si="0"/>
        <v>327583.33</v>
      </c>
      <c r="P34" s="20">
        <f t="shared" si="2"/>
        <v>1637916.65</v>
      </c>
      <c r="Q34" s="39"/>
      <c r="R34" s="19">
        <f t="shared" si="1"/>
        <v>1637916.65</v>
      </c>
    </row>
    <row r="35" spans="1:18" ht="27.75" customHeight="1" x14ac:dyDescent="0.2">
      <c r="A35" s="14" t="s">
        <v>80</v>
      </c>
      <c r="B35" s="14" t="s">
        <v>33</v>
      </c>
      <c r="C35" s="14" t="s">
        <v>48</v>
      </c>
      <c r="D35" s="15">
        <v>930000</v>
      </c>
      <c r="E35" s="16" t="s">
        <v>26</v>
      </c>
      <c r="F35" s="16" t="s">
        <v>13</v>
      </c>
      <c r="G35" s="16" t="s">
        <v>75</v>
      </c>
      <c r="H35" s="16" t="s">
        <v>15</v>
      </c>
      <c r="I35" s="16" t="s">
        <v>18</v>
      </c>
      <c r="J35" s="16" t="s">
        <v>50</v>
      </c>
      <c r="K35" s="16">
        <v>3</v>
      </c>
      <c r="L35" s="17">
        <v>12419</v>
      </c>
      <c r="M35" s="38"/>
      <c r="N35" s="38"/>
      <c r="O35" s="20">
        <f t="shared" si="0"/>
        <v>12419</v>
      </c>
      <c r="P35" s="20">
        <f t="shared" si="2"/>
        <v>37257</v>
      </c>
      <c r="Q35" s="39"/>
      <c r="R35" s="19">
        <f t="shared" si="1"/>
        <v>37257</v>
      </c>
    </row>
    <row r="36" spans="1:18" ht="27.75" customHeight="1" x14ac:dyDescent="0.2">
      <c r="A36" s="14" t="s">
        <v>52</v>
      </c>
      <c r="B36" s="14" t="s">
        <v>10</v>
      </c>
      <c r="C36" s="14" t="s">
        <v>11</v>
      </c>
      <c r="D36" s="15">
        <v>3300000</v>
      </c>
      <c r="E36" s="16" t="s">
        <v>26</v>
      </c>
      <c r="F36" s="16" t="s">
        <v>13</v>
      </c>
      <c r="G36" s="16" t="s">
        <v>25</v>
      </c>
      <c r="H36" s="16" t="s">
        <v>15</v>
      </c>
      <c r="I36" s="16" t="s">
        <v>16</v>
      </c>
      <c r="J36" s="16" t="s">
        <v>17</v>
      </c>
      <c r="K36" s="16">
        <v>6</v>
      </c>
      <c r="L36" s="17">
        <v>1000000</v>
      </c>
      <c r="M36" s="38"/>
      <c r="N36" s="38"/>
      <c r="O36" s="20">
        <f t="shared" si="0"/>
        <v>1000000</v>
      </c>
      <c r="P36" s="20">
        <f t="shared" si="2"/>
        <v>6000000</v>
      </c>
      <c r="Q36" s="39"/>
      <c r="R36" s="19">
        <f t="shared" si="1"/>
        <v>6000000</v>
      </c>
    </row>
    <row r="37" spans="1:18" ht="27.75" customHeight="1" x14ac:dyDescent="0.2">
      <c r="A37" s="14" t="s">
        <v>52</v>
      </c>
      <c r="B37" s="14" t="s">
        <v>10</v>
      </c>
      <c r="C37" s="14" t="s">
        <v>11</v>
      </c>
      <c r="D37" s="15">
        <v>3300000</v>
      </c>
      <c r="E37" s="16" t="s">
        <v>26</v>
      </c>
      <c r="F37" s="16" t="s">
        <v>13</v>
      </c>
      <c r="G37" s="16" t="s">
        <v>25</v>
      </c>
      <c r="H37" s="16" t="s">
        <v>15</v>
      </c>
      <c r="I37" s="16" t="s">
        <v>18</v>
      </c>
      <c r="J37" s="16" t="s">
        <v>17</v>
      </c>
      <c r="K37" s="16">
        <v>3</v>
      </c>
      <c r="L37" s="17">
        <v>20000</v>
      </c>
      <c r="M37" s="38"/>
      <c r="N37" s="38"/>
      <c r="O37" s="20">
        <f t="shared" si="0"/>
        <v>20000</v>
      </c>
      <c r="P37" s="20">
        <f t="shared" si="2"/>
        <v>60000</v>
      </c>
      <c r="Q37" s="39"/>
      <c r="R37" s="19">
        <f t="shared" si="1"/>
        <v>60000</v>
      </c>
    </row>
    <row r="38" spans="1:18" ht="27.75" customHeight="1" x14ac:dyDescent="0.2">
      <c r="A38" s="14" t="s">
        <v>52</v>
      </c>
      <c r="B38" s="14" t="s">
        <v>10</v>
      </c>
      <c r="C38" s="14" t="s">
        <v>48</v>
      </c>
      <c r="D38" s="15">
        <v>160000</v>
      </c>
      <c r="E38" s="16" t="s">
        <v>26</v>
      </c>
      <c r="F38" s="16" t="s">
        <v>38</v>
      </c>
      <c r="G38" s="16" t="s">
        <v>39</v>
      </c>
      <c r="H38" s="16" t="s">
        <v>15</v>
      </c>
      <c r="I38" s="16" t="s">
        <v>16</v>
      </c>
      <c r="J38" s="16" t="s">
        <v>17</v>
      </c>
      <c r="K38" s="16">
        <v>6</v>
      </c>
      <c r="L38" s="17">
        <v>620000</v>
      </c>
      <c r="M38" s="38"/>
      <c r="N38" s="38"/>
      <c r="O38" s="20">
        <f t="shared" si="0"/>
        <v>620000</v>
      </c>
      <c r="P38" s="20">
        <f t="shared" si="2"/>
        <v>3720000</v>
      </c>
      <c r="Q38" s="39"/>
      <c r="R38" s="19">
        <f t="shared" si="1"/>
        <v>3720000</v>
      </c>
    </row>
    <row r="39" spans="1:18" ht="27.75" customHeight="1" x14ac:dyDescent="0.2">
      <c r="A39" s="14" t="s">
        <v>52</v>
      </c>
      <c r="B39" s="14" t="s">
        <v>10</v>
      </c>
      <c r="C39" s="14" t="s">
        <v>48</v>
      </c>
      <c r="D39" s="15">
        <v>160000</v>
      </c>
      <c r="E39" s="16" t="s">
        <v>26</v>
      </c>
      <c r="F39" s="16" t="s">
        <v>38</v>
      </c>
      <c r="G39" s="16" t="s">
        <v>39</v>
      </c>
      <c r="H39" s="16" t="s">
        <v>15</v>
      </c>
      <c r="I39" s="16" t="s">
        <v>18</v>
      </c>
      <c r="J39" s="16" t="s">
        <v>17</v>
      </c>
      <c r="K39" s="16">
        <v>3</v>
      </c>
      <c r="L39" s="17">
        <v>20000</v>
      </c>
      <c r="M39" s="38"/>
      <c r="N39" s="38"/>
      <c r="O39" s="20">
        <f t="shared" si="0"/>
        <v>20000</v>
      </c>
      <c r="P39" s="20">
        <f t="shared" si="2"/>
        <v>60000</v>
      </c>
      <c r="Q39" s="39"/>
      <c r="R39" s="19">
        <f t="shared" si="1"/>
        <v>60000</v>
      </c>
    </row>
    <row r="40" spans="1:18" ht="27.75" customHeight="1" x14ac:dyDescent="0.2">
      <c r="A40" s="14" t="s">
        <v>53</v>
      </c>
      <c r="B40" s="14" t="s">
        <v>10</v>
      </c>
      <c r="C40" s="14" t="s">
        <v>19</v>
      </c>
      <c r="D40" s="15">
        <v>210000</v>
      </c>
      <c r="E40" s="16" t="s">
        <v>54</v>
      </c>
      <c r="F40" s="16" t="s">
        <v>51</v>
      </c>
      <c r="G40" s="16" t="s">
        <v>20</v>
      </c>
      <c r="H40" s="16" t="s">
        <v>15</v>
      </c>
      <c r="I40" s="16" t="s">
        <v>16</v>
      </c>
      <c r="J40" s="16" t="s">
        <v>21</v>
      </c>
      <c r="K40" s="16">
        <v>4</v>
      </c>
      <c r="L40" s="17">
        <v>450000</v>
      </c>
      <c r="M40" s="38"/>
      <c r="N40" s="38"/>
      <c r="O40" s="20">
        <f t="shared" si="0"/>
        <v>450000</v>
      </c>
      <c r="P40" s="20">
        <f t="shared" si="2"/>
        <v>1800000</v>
      </c>
      <c r="Q40" s="39"/>
      <c r="R40" s="19">
        <f t="shared" si="1"/>
        <v>1800000</v>
      </c>
    </row>
    <row r="41" spans="1:18" ht="27.75" customHeight="1" x14ac:dyDescent="0.2">
      <c r="A41" s="14" t="s">
        <v>53</v>
      </c>
      <c r="B41" s="14" t="s">
        <v>10</v>
      </c>
      <c r="C41" s="14" t="s">
        <v>19</v>
      </c>
      <c r="D41" s="15">
        <v>210000</v>
      </c>
      <c r="E41" s="16" t="s">
        <v>54</v>
      </c>
      <c r="F41" s="16" t="s">
        <v>51</v>
      </c>
      <c r="G41" s="16" t="s">
        <v>20</v>
      </c>
      <c r="H41" s="16" t="s">
        <v>15</v>
      </c>
      <c r="I41" s="16" t="s">
        <v>18</v>
      </c>
      <c r="J41" s="16" t="s">
        <v>21</v>
      </c>
      <c r="K41" s="16">
        <v>2</v>
      </c>
      <c r="L41" s="17">
        <v>21000</v>
      </c>
      <c r="M41" s="38"/>
      <c r="N41" s="38"/>
      <c r="O41" s="20">
        <f t="shared" si="0"/>
        <v>21000</v>
      </c>
      <c r="P41" s="20">
        <f t="shared" si="2"/>
        <v>42000</v>
      </c>
      <c r="Q41" s="39"/>
      <c r="R41" s="19">
        <f t="shared" si="1"/>
        <v>42000</v>
      </c>
    </row>
    <row r="42" spans="1:18" ht="27.75" customHeight="1" x14ac:dyDescent="0.2">
      <c r="A42" s="14" t="s">
        <v>55</v>
      </c>
      <c r="B42" s="14" t="s">
        <v>10</v>
      </c>
      <c r="C42" s="14" t="s">
        <v>19</v>
      </c>
      <c r="D42" s="15">
        <v>190000</v>
      </c>
      <c r="E42" s="16" t="s">
        <v>43</v>
      </c>
      <c r="F42" s="16" t="s">
        <v>23</v>
      </c>
      <c r="G42" s="16" t="s">
        <v>20</v>
      </c>
      <c r="H42" s="16" t="s">
        <v>15</v>
      </c>
      <c r="I42" s="16" t="s">
        <v>16</v>
      </c>
      <c r="J42" s="16" t="s">
        <v>21</v>
      </c>
      <c r="K42" s="16">
        <v>2</v>
      </c>
      <c r="L42" s="17">
        <v>280000</v>
      </c>
      <c r="M42" s="38"/>
      <c r="N42" s="38"/>
      <c r="O42" s="20">
        <f t="shared" si="0"/>
        <v>280000</v>
      </c>
      <c r="P42" s="20">
        <f t="shared" si="2"/>
        <v>560000</v>
      </c>
      <c r="Q42" s="39"/>
      <c r="R42" s="19">
        <f t="shared" si="1"/>
        <v>560000</v>
      </c>
    </row>
    <row r="43" spans="1:18" ht="27.75" customHeight="1" x14ac:dyDescent="0.2">
      <c r="A43" s="14" t="s">
        <v>55</v>
      </c>
      <c r="B43" s="14" t="s">
        <v>10</v>
      </c>
      <c r="C43" s="14" t="s">
        <v>19</v>
      </c>
      <c r="D43" s="15">
        <v>190000</v>
      </c>
      <c r="E43" s="16" t="s">
        <v>43</v>
      </c>
      <c r="F43" s="16" t="s">
        <v>23</v>
      </c>
      <c r="G43" s="16" t="s">
        <v>20</v>
      </c>
      <c r="H43" s="16" t="s">
        <v>15</v>
      </c>
      <c r="I43" s="16" t="s">
        <v>18</v>
      </c>
      <c r="J43" s="16" t="s">
        <v>21</v>
      </c>
      <c r="K43" s="16">
        <v>1</v>
      </c>
      <c r="L43" s="17">
        <v>21000</v>
      </c>
      <c r="M43" s="38"/>
      <c r="N43" s="38"/>
      <c r="O43" s="20">
        <f t="shared" si="0"/>
        <v>21000</v>
      </c>
      <c r="P43" s="20">
        <f t="shared" si="2"/>
        <v>21000</v>
      </c>
      <c r="Q43" s="39"/>
      <c r="R43" s="19">
        <f t="shared" si="1"/>
        <v>21000</v>
      </c>
    </row>
    <row r="44" spans="1:18" ht="27.75" customHeight="1" x14ac:dyDescent="0.2">
      <c r="A44" s="14" t="s">
        <v>56</v>
      </c>
      <c r="B44" s="14" t="s">
        <v>10</v>
      </c>
      <c r="C44" s="14" t="s">
        <v>19</v>
      </c>
      <c r="D44" s="15">
        <v>180000</v>
      </c>
      <c r="E44" s="16" t="s">
        <v>57</v>
      </c>
      <c r="F44" s="16" t="s">
        <v>23</v>
      </c>
      <c r="G44" s="16" t="s">
        <v>20</v>
      </c>
      <c r="H44" s="16" t="s">
        <v>15</v>
      </c>
      <c r="I44" s="16" t="s">
        <v>16</v>
      </c>
      <c r="J44" s="16" t="s">
        <v>21</v>
      </c>
      <c r="K44" s="16">
        <v>2</v>
      </c>
      <c r="L44" s="17">
        <v>230000</v>
      </c>
      <c r="M44" s="38"/>
      <c r="N44" s="38"/>
      <c r="O44" s="20">
        <f>L44*(1+M44)*(1-N44)</f>
        <v>230000</v>
      </c>
      <c r="P44" s="20">
        <f>O44*K44</f>
        <v>460000</v>
      </c>
      <c r="Q44" s="39"/>
      <c r="R44" s="19">
        <f t="shared" si="1"/>
        <v>460000</v>
      </c>
    </row>
    <row r="45" spans="1:18" ht="27.75" customHeight="1" x14ac:dyDescent="0.2">
      <c r="A45" s="14" t="s">
        <v>56</v>
      </c>
      <c r="B45" s="14" t="s">
        <v>10</v>
      </c>
      <c r="C45" s="14" t="s">
        <v>19</v>
      </c>
      <c r="D45" s="15">
        <v>180000</v>
      </c>
      <c r="E45" s="16" t="s">
        <v>57</v>
      </c>
      <c r="F45" s="16" t="s">
        <v>23</v>
      </c>
      <c r="G45" s="16" t="s">
        <v>20</v>
      </c>
      <c r="H45" s="16" t="s">
        <v>15</v>
      </c>
      <c r="I45" s="16" t="s">
        <v>18</v>
      </c>
      <c r="J45" s="16" t="s">
        <v>21</v>
      </c>
      <c r="K45" s="16">
        <v>1</v>
      </c>
      <c r="L45" s="17">
        <v>21000</v>
      </c>
      <c r="M45" s="38"/>
      <c r="N45" s="38"/>
      <c r="O45" s="20">
        <f>L45*(1+M45)*(1-N45)*K45</f>
        <v>21000</v>
      </c>
      <c r="P45" s="20">
        <f t="shared" si="2"/>
        <v>21000</v>
      </c>
      <c r="Q45" s="39"/>
      <c r="R45" s="19">
        <f t="shared" si="1"/>
        <v>21000</v>
      </c>
    </row>
    <row r="46" spans="1:18" ht="27.75" customHeight="1" x14ac:dyDescent="0.2">
      <c r="A46" s="14" t="s">
        <v>60</v>
      </c>
      <c r="B46" s="14" t="s">
        <v>10</v>
      </c>
      <c r="C46" s="14" t="s">
        <v>81</v>
      </c>
      <c r="D46" s="15">
        <v>980000</v>
      </c>
      <c r="E46" s="16" t="s">
        <v>12</v>
      </c>
      <c r="F46" s="16" t="s">
        <v>13</v>
      </c>
      <c r="G46" s="16" t="s">
        <v>14</v>
      </c>
      <c r="H46" s="16" t="s">
        <v>15</v>
      </c>
      <c r="I46" s="16" t="s">
        <v>16</v>
      </c>
      <c r="J46" s="16" t="s">
        <v>17</v>
      </c>
      <c r="K46" s="16">
        <v>6</v>
      </c>
      <c r="L46" s="17">
        <v>1250000</v>
      </c>
      <c r="M46" s="38"/>
      <c r="N46" s="38"/>
      <c r="O46" s="20">
        <f t="shared" si="0"/>
        <v>1250000</v>
      </c>
      <c r="P46" s="20">
        <f t="shared" si="2"/>
        <v>7500000</v>
      </c>
      <c r="Q46" s="39"/>
      <c r="R46" s="19">
        <f t="shared" si="1"/>
        <v>7500000</v>
      </c>
    </row>
    <row r="47" spans="1:18" ht="27.75" customHeight="1" x14ac:dyDescent="0.2">
      <c r="A47" s="14" t="s">
        <v>60</v>
      </c>
      <c r="B47" s="14" t="s">
        <v>10</v>
      </c>
      <c r="C47" s="14" t="s">
        <v>81</v>
      </c>
      <c r="D47" s="15">
        <v>980000</v>
      </c>
      <c r="E47" s="16" t="s">
        <v>12</v>
      </c>
      <c r="F47" s="16" t="s">
        <v>13</v>
      </c>
      <c r="G47" s="16" t="s">
        <v>14</v>
      </c>
      <c r="H47" s="16" t="s">
        <v>15</v>
      </c>
      <c r="I47" s="16" t="s">
        <v>18</v>
      </c>
      <c r="J47" s="16" t="s">
        <v>17</v>
      </c>
      <c r="K47" s="16">
        <v>3</v>
      </c>
      <c r="L47" s="17">
        <v>8000</v>
      </c>
      <c r="M47" s="38"/>
      <c r="N47" s="38"/>
      <c r="O47" s="20">
        <f t="shared" si="0"/>
        <v>8000</v>
      </c>
      <c r="P47" s="20">
        <f t="shared" si="2"/>
        <v>24000</v>
      </c>
      <c r="Q47" s="39"/>
      <c r="R47" s="19">
        <f t="shared" si="1"/>
        <v>24000</v>
      </c>
    </row>
    <row r="48" spans="1:18" ht="27.75" customHeight="1" x14ac:dyDescent="0.2">
      <c r="A48" s="14" t="s">
        <v>40</v>
      </c>
      <c r="B48" s="14" t="s">
        <v>10</v>
      </c>
      <c r="C48" s="14" t="s">
        <v>19</v>
      </c>
      <c r="D48" s="15">
        <v>200000</v>
      </c>
      <c r="E48" s="16" t="s">
        <v>22</v>
      </c>
      <c r="F48" s="16" t="s">
        <v>23</v>
      </c>
      <c r="G48" s="16" t="s">
        <v>20</v>
      </c>
      <c r="H48" s="16" t="s">
        <v>15</v>
      </c>
      <c r="I48" s="16" t="s">
        <v>16</v>
      </c>
      <c r="J48" s="16" t="s">
        <v>21</v>
      </c>
      <c r="K48" s="16">
        <v>2</v>
      </c>
      <c r="L48" s="17">
        <v>680000</v>
      </c>
      <c r="M48" s="38"/>
      <c r="N48" s="38"/>
      <c r="O48" s="20">
        <f t="shared" si="0"/>
        <v>680000</v>
      </c>
      <c r="P48" s="20">
        <f t="shared" si="2"/>
        <v>1360000</v>
      </c>
      <c r="Q48" s="39"/>
      <c r="R48" s="19">
        <f t="shared" si="1"/>
        <v>1360000</v>
      </c>
    </row>
    <row r="49" spans="1:18" ht="27.75" customHeight="1" x14ac:dyDescent="0.2">
      <c r="A49" s="14" t="s">
        <v>40</v>
      </c>
      <c r="B49" s="14" t="s">
        <v>10</v>
      </c>
      <c r="C49" s="14" t="s">
        <v>19</v>
      </c>
      <c r="D49" s="15">
        <v>200000</v>
      </c>
      <c r="E49" s="16" t="s">
        <v>22</v>
      </c>
      <c r="F49" s="16" t="s">
        <v>23</v>
      </c>
      <c r="G49" s="16" t="s">
        <v>20</v>
      </c>
      <c r="H49" s="16" t="s">
        <v>15</v>
      </c>
      <c r="I49" s="16" t="s">
        <v>18</v>
      </c>
      <c r="J49" s="16" t="s">
        <v>21</v>
      </c>
      <c r="K49" s="16">
        <v>1</v>
      </c>
      <c r="L49" s="17">
        <v>20000</v>
      </c>
      <c r="M49" s="38"/>
      <c r="N49" s="38"/>
      <c r="O49" s="20">
        <f t="shared" si="0"/>
        <v>20000</v>
      </c>
      <c r="P49" s="20">
        <f t="shared" si="2"/>
        <v>20000</v>
      </c>
      <c r="Q49" s="39"/>
      <c r="R49" s="19">
        <f t="shared" si="1"/>
        <v>20000</v>
      </c>
    </row>
    <row r="50" spans="1:18" ht="27.75" customHeight="1" x14ac:dyDescent="0.2">
      <c r="A50" s="14" t="s">
        <v>73</v>
      </c>
      <c r="B50" s="14" t="s">
        <v>10</v>
      </c>
      <c r="C50" s="14" t="s">
        <v>19</v>
      </c>
      <c r="D50" s="15">
        <v>90000</v>
      </c>
      <c r="E50" s="16" t="s">
        <v>22</v>
      </c>
      <c r="F50" s="16" t="s">
        <v>23</v>
      </c>
      <c r="G50" s="16" t="s">
        <v>20</v>
      </c>
      <c r="H50" s="16" t="s">
        <v>15</v>
      </c>
      <c r="I50" s="16" t="s">
        <v>16</v>
      </c>
      <c r="J50" s="16" t="s">
        <v>21</v>
      </c>
      <c r="K50" s="16">
        <v>2</v>
      </c>
      <c r="L50" s="17">
        <v>474000</v>
      </c>
      <c r="M50" s="38"/>
      <c r="N50" s="38"/>
      <c r="O50" s="20">
        <f t="shared" si="0"/>
        <v>474000</v>
      </c>
      <c r="P50" s="20">
        <f t="shared" si="2"/>
        <v>948000</v>
      </c>
      <c r="Q50" s="39"/>
      <c r="R50" s="19">
        <f t="shared" si="1"/>
        <v>948000</v>
      </c>
    </row>
    <row r="51" spans="1:18" ht="27.75" customHeight="1" x14ac:dyDescent="0.2">
      <c r="A51" s="14" t="s">
        <v>73</v>
      </c>
      <c r="B51" s="14" t="s">
        <v>10</v>
      </c>
      <c r="C51" s="14" t="s">
        <v>19</v>
      </c>
      <c r="D51" s="15">
        <v>90000</v>
      </c>
      <c r="E51" s="16" t="s">
        <v>22</v>
      </c>
      <c r="F51" s="16" t="s">
        <v>23</v>
      </c>
      <c r="G51" s="16" t="s">
        <v>20</v>
      </c>
      <c r="H51" s="16" t="s">
        <v>15</v>
      </c>
      <c r="I51" s="16" t="s">
        <v>18</v>
      </c>
      <c r="J51" s="16" t="s">
        <v>21</v>
      </c>
      <c r="K51" s="16">
        <v>1</v>
      </c>
      <c r="L51" s="17">
        <v>27000</v>
      </c>
      <c r="M51" s="38"/>
      <c r="N51" s="38"/>
      <c r="O51" s="20">
        <f t="shared" si="0"/>
        <v>27000</v>
      </c>
      <c r="P51" s="20">
        <f t="shared" si="2"/>
        <v>27000</v>
      </c>
      <c r="Q51" s="39"/>
      <c r="R51" s="19">
        <f t="shared" si="1"/>
        <v>27000</v>
      </c>
    </row>
    <row r="52" spans="1:18" ht="27.75" customHeight="1" x14ac:dyDescent="0.2">
      <c r="A52" s="14" t="s">
        <v>32</v>
      </c>
      <c r="B52" s="14" t="s">
        <v>33</v>
      </c>
      <c r="C52" s="14" t="s">
        <v>11</v>
      </c>
      <c r="D52" s="15">
        <v>750000</v>
      </c>
      <c r="E52" s="16" t="s">
        <v>26</v>
      </c>
      <c r="F52" s="16" t="s">
        <v>13</v>
      </c>
      <c r="G52" s="16" t="s">
        <v>25</v>
      </c>
      <c r="H52" s="16" t="s">
        <v>15</v>
      </c>
      <c r="I52" s="16" t="s">
        <v>16</v>
      </c>
      <c r="J52" s="16" t="s">
        <v>17</v>
      </c>
      <c r="K52" s="16">
        <v>6</v>
      </c>
      <c r="L52" s="17">
        <f>350640/1.2</f>
        <v>292200</v>
      </c>
      <c r="M52" s="38"/>
      <c r="N52" s="38"/>
      <c r="O52" s="20">
        <f t="shared" si="0"/>
        <v>292200</v>
      </c>
      <c r="P52" s="20">
        <f t="shared" si="2"/>
        <v>1753200</v>
      </c>
      <c r="Q52" s="39"/>
      <c r="R52" s="19">
        <f t="shared" si="1"/>
        <v>1753200</v>
      </c>
    </row>
    <row r="53" spans="1:18" ht="27.75" customHeight="1" x14ac:dyDescent="0.2">
      <c r="A53" s="14" t="s">
        <v>32</v>
      </c>
      <c r="B53" s="14" t="s">
        <v>33</v>
      </c>
      <c r="C53" s="14" t="s">
        <v>11</v>
      </c>
      <c r="D53" s="15">
        <v>750000</v>
      </c>
      <c r="E53" s="16" t="s">
        <v>26</v>
      </c>
      <c r="F53" s="16" t="s">
        <v>13</v>
      </c>
      <c r="G53" s="16" t="s">
        <v>25</v>
      </c>
      <c r="H53" s="16" t="s">
        <v>15</v>
      </c>
      <c r="I53" s="16" t="s">
        <v>18</v>
      </c>
      <c r="J53" s="16" t="s">
        <v>17</v>
      </c>
      <c r="K53" s="16">
        <v>3</v>
      </c>
      <c r="L53" s="17">
        <v>10000</v>
      </c>
      <c r="M53" s="38"/>
      <c r="N53" s="38"/>
      <c r="O53" s="20">
        <f t="shared" si="0"/>
        <v>10000</v>
      </c>
      <c r="P53" s="20">
        <f t="shared" si="2"/>
        <v>30000</v>
      </c>
      <c r="Q53" s="39"/>
      <c r="R53" s="19">
        <f t="shared" si="1"/>
        <v>30000</v>
      </c>
    </row>
    <row r="54" spans="1:18" ht="27.75" customHeight="1" x14ac:dyDescent="0.2">
      <c r="A54" s="14" t="s">
        <v>41</v>
      </c>
      <c r="B54" s="14" t="s">
        <v>10</v>
      </c>
      <c r="C54" s="14" t="s">
        <v>11</v>
      </c>
      <c r="D54" s="15">
        <v>550000</v>
      </c>
      <c r="E54" s="16" t="s">
        <v>26</v>
      </c>
      <c r="F54" s="16" t="s">
        <v>38</v>
      </c>
      <c r="G54" s="16" t="s">
        <v>42</v>
      </c>
      <c r="H54" s="16" t="s">
        <v>27</v>
      </c>
      <c r="I54" s="16" t="s">
        <v>16</v>
      </c>
      <c r="J54" s="16" t="s">
        <v>17</v>
      </c>
      <c r="K54" s="16">
        <v>8</v>
      </c>
      <c r="L54" s="17">
        <v>700000</v>
      </c>
      <c r="M54" s="38"/>
      <c r="N54" s="38"/>
      <c r="O54" s="20">
        <f t="shared" si="0"/>
        <v>700000</v>
      </c>
      <c r="P54" s="20">
        <f t="shared" si="2"/>
        <v>5600000</v>
      </c>
      <c r="Q54" s="39"/>
      <c r="R54" s="19">
        <f t="shared" si="1"/>
        <v>5600000</v>
      </c>
    </row>
    <row r="55" spans="1:18" ht="27.75" customHeight="1" x14ac:dyDescent="0.2">
      <c r="A55" s="14" t="s">
        <v>41</v>
      </c>
      <c r="B55" s="14" t="s">
        <v>10</v>
      </c>
      <c r="C55" s="14" t="s">
        <v>11</v>
      </c>
      <c r="D55" s="15">
        <v>550000</v>
      </c>
      <c r="E55" s="16" t="s">
        <v>26</v>
      </c>
      <c r="F55" s="16" t="s">
        <v>38</v>
      </c>
      <c r="G55" s="16" t="s">
        <v>42</v>
      </c>
      <c r="H55" s="16" t="s">
        <v>27</v>
      </c>
      <c r="I55" s="16" t="s">
        <v>18</v>
      </c>
      <c r="J55" s="16" t="s">
        <v>17</v>
      </c>
      <c r="K55" s="16">
        <v>4</v>
      </c>
      <c r="L55" s="17">
        <v>8000</v>
      </c>
      <c r="M55" s="38"/>
      <c r="N55" s="38"/>
      <c r="O55" s="20">
        <f t="shared" si="0"/>
        <v>8000</v>
      </c>
      <c r="P55" s="20">
        <f t="shared" si="2"/>
        <v>32000</v>
      </c>
      <c r="Q55" s="39"/>
      <c r="R55" s="19">
        <f t="shared" si="1"/>
        <v>32000</v>
      </c>
    </row>
    <row r="56" spans="1:18" ht="27.75" customHeight="1" x14ac:dyDescent="0.2">
      <c r="A56" s="14" t="s">
        <v>58</v>
      </c>
      <c r="B56" s="14" t="s">
        <v>10</v>
      </c>
      <c r="C56" s="14" t="s">
        <v>11</v>
      </c>
      <c r="D56" s="15">
        <v>180000</v>
      </c>
      <c r="E56" s="16" t="s">
        <v>31</v>
      </c>
      <c r="F56" s="16" t="s">
        <v>38</v>
      </c>
      <c r="G56" s="16" t="s">
        <v>24</v>
      </c>
      <c r="H56" s="16" t="s">
        <v>15</v>
      </c>
      <c r="I56" s="16" t="s">
        <v>16</v>
      </c>
      <c r="J56" s="16" t="s">
        <v>17</v>
      </c>
      <c r="K56" s="16">
        <v>8</v>
      </c>
      <c r="L56" s="17">
        <v>200000</v>
      </c>
      <c r="M56" s="38"/>
      <c r="N56" s="38"/>
      <c r="O56" s="20">
        <f t="shared" si="0"/>
        <v>200000</v>
      </c>
      <c r="P56" s="20">
        <f t="shared" si="2"/>
        <v>1600000</v>
      </c>
      <c r="Q56" s="39"/>
      <c r="R56" s="19">
        <f t="shared" si="1"/>
        <v>1600000</v>
      </c>
    </row>
    <row r="57" spans="1:18" ht="27.75" customHeight="1" x14ac:dyDescent="0.2">
      <c r="A57" s="14" t="s">
        <v>58</v>
      </c>
      <c r="B57" s="14" t="s">
        <v>10</v>
      </c>
      <c r="C57" s="14" t="s">
        <v>11</v>
      </c>
      <c r="D57" s="15">
        <v>180000</v>
      </c>
      <c r="E57" s="16" t="s">
        <v>31</v>
      </c>
      <c r="F57" s="16" t="s">
        <v>38</v>
      </c>
      <c r="G57" s="16" t="s">
        <v>24</v>
      </c>
      <c r="H57" s="16" t="s">
        <v>15</v>
      </c>
      <c r="I57" s="16" t="s">
        <v>18</v>
      </c>
      <c r="J57" s="16" t="s">
        <v>17</v>
      </c>
      <c r="K57" s="16">
        <v>4</v>
      </c>
      <c r="L57" s="17">
        <v>5000</v>
      </c>
      <c r="M57" s="38"/>
      <c r="N57" s="38"/>
      <c r="O57" s="20">
        <f t="shared" si="0"/>
        <v>5000</v>
      </c>
      <c r="P57" s="20">
        <f t="shared" si="2"/>
        <v>20000</v>
      </c>
      <c r="Q57" s="39"/>
      <c r="R57" s="19">
        <f t="shared" si="1"/>
        <v>20000</v>
      </c>
    </row>
    <row r="58" spans="1:18" ht="27.75" customHeight="1" x14ac:dyDescent="0.2">
      <c r="A58" s="14" t="s">
        <v>59</v>
      </c>
      <c r="B58" s="14" t="s">
        <v>10</v>
      </c>
      <c r="C58" s="14" t="s">
        <v>48</v>
      </c>
      <c r="D58" s="15">
        <v>220000</v>
      </c>
      <c r="E58" s="16" t="s">
        <v>31</v>
      </c>
      <c r="F58" s="16" t="s">
        <v>38</v>
      </c>
      <c r="G58" s="16" t="s">
        <v>39</v>
      </c>
      <c r="H58" s="16" t="s">
        <v>15</v>
      </c>
      <c r="I58" s="16" t="s">
        <v>16</v>
      </c>
      <c r="J58" s="16" t="s">
        <v>17</v>
      </c>
      <c r="K58" s="16">
        <v>8</v>
      </c>
      <c r="L58" s="17">
        <v>340000</v>
      </c>
      <c r="M58" s="38"/>
      <c r="N58" s="38"/>
      <c r="O58" s="20">
        <f t="shared" si="0"/>
        <v>340000</v>
      </c>
      <c r="P58" s="20">
        <f t="shared" si="2"/>
        <v>2720000</v>
      </c>
      <c r="Q58" s="39"/>
      <c r="R58" s="19">
        <f t="shared" si="1"/>
        <v>2720000</v>
      </c>
    </row>
    <row r="59" spans="1:18" ht="27.75" customHeight="1" x14ac:dyDescent="0.2">
      <c r="A59" s="14" t="s">
        <v>59</v>
      </c>
      <c r="B59" s="14" t="s">
        <v>10</v>
      </c>
      <c r="C59" s="14" t="s">
        <v>48</v>
      </c>
      <c r="D59" s="15">
        <v>220000</v>
      </c>
      <c r="E59" s="16" t="s">
        <v>31</v>
      </c>
      <c r="F59" s="16" t="s">
        <v>38</v>
      </c>
      <c r="G59" s="16" t="s">
        <v>39</v>
      </c>
      <c r="H59" s="16" t="s">
        <v>15</v>
      </c>
      <c r="I59" s="16" t="s">
        <v>18</v>
      </c>
      <c r="J59" s="16" t="s">
        <v>17</v>
      </c>
      <c r="K59" s="16">
        <v>4</v>
      </c>
      <c r="L59" s="17">
        <v>10000</v>
      </c>
      <c r="M59" s="38"/>
      <c r="N59" s="38"/>
      <c r="O59" s="20">
        <f t="shared" si="0"/>
        <v>10000</v>
      </c>
      <c r="P59" s="20">
        <f t="shared" si="2"/>
        <v>40000</v>
      </c>
      <c r="Q59" s="39"/>
      <c r="R59" s="19">
        <f t="shared" si="1"/>
        <v>40000</v>
      </c>
    </row>
    <row r="60" spans="1:18" ht="27.75" customHeight="1" x14ac:dyDescent="0.2">
      <c r="A60" s="14" t="s">
        <v>84</v>
      </c>
      <c r="B60" s="14" t="s">
        <v>10</v>
      </c>
      <c r="C60" s="14" t="s">
        <v>11</v>
      </c>
      <c r="D60" s="15">
        <v>76700</v>
      </c>
      <c r="E60" s="16" t="s">
        <v>26</v>
      </c>
      <c r="F60" s="16" t="s">
        <v>13</v>
      </c>
      <c r="G60" s="16" t="s">
        <v>85</v>
      </c>
      <c r="H60" s="16" t="s">
        <v>15</v>
      </c>
      <c r="I60" s="16" t="s">
        <v>16</v>
      </c>
      <c r="J60" s="16" t="s">
        <v>17</v>
      </c>
      <c r="K60" s="16">
        <v>6</v>
      </c>
      <c r="L60" s="17">
        <v>175000</v>
      </c>
      <c r="M60" s="38"/>
      <c r="N60" s="38"/>
      <c r="O60" s="20">
        <f t="shared" si="0"/>
        <v>175000</v>
      </c>
      <c r="P60" s="20">
        <f t="shared" si="2"/>
        <v>1050000</v>
      </c>
      <c r="Q60" s="39"/>
      <c r="R60" s="19">
        <f t="shared" si="1"/>
        <v>1050000</v>
      </c>
    </row>
    <row r="61" spans="1:18" ht="27.75" customHeight="1" x14ac:dyDescent="0.2">
      <c r="A61" s="14" t="s">
        <v>84</v>
      </c>
      <c r="B61" s="14" t="s">
        <v>10</v>
      </c>
      <c r="C61" s="14" t="s">
        <v>11</v>
      </c>
      <c r="D61" s="15">
        <v>76700</v>
      </c>
      <c r="E61" s="16" t="s">
        <v>26</v>
      </c>
      <c r="F61" s="16" t="s">
        <v>13</v>
      </c>
      <c r="G61" s="16" t="s">
        <v>85</v>
      </c>
      <c r="H61" s="16" t="s">
        <v>15</v>
      </c>
      <c r="I61" s="16" t="s">
        <v>18</v>
      </c>
      <c r="J61" s="16" t="s">
        <v>17</v>
      </c>
      <c r="K61" s="16">
        <v>3</v>
      </c>
      <c r="L61" s="17">
        <v>24500</v>
      </c>
      <c r="M61" s="38"/>
      <c r="N61" s="38"/>
      <c r="O61" s="20">
        <f t="shared" si="0"/>
        <v>24500</v>
      </c>
      <c r="P61" s="20">
        <f t="shared" si="2"/>
        <v>73500</v>
      </c>
      <c r="Q61" s="39"/>
      <c r="R61" s="19">
        <f t="shared" si="1"/>
        <v>73500</v>
      </c>
    </row>
    <row r="62" spans="1:18" ht="64.5" customHeight="1" x14ac:dyDescent="0.2">
      <c r="A62" s="14" t="s">
        <v>86</v>
      </c>
      <c r="B62" s="14" t="s">
        <v>10</v>
      </c>
      <c r="C62" s="14" t="s">
        <v>87</v>
      </c>
      <c r="D62" s="15" t="s">
        <v>20</v>
      </c>
      <c r="E62" s="16" t="s">
        <v>26</v>
      </c>
      <c r="F62" s="16" t="s">
        <v>20</v>
      </c>
      <c r="G62" s="16" t="s">
        <v>88</v>
      </c>
      <c r="H62" s="16" t="s">
        <v>15</v>
      </c>
      <c r="I62" s="16" t="s">
        <v>89</v>
      </c>
      <c r="J62" s="16" t="s">
        <v>90</v>
      </c>
      <c r="K62" s="16">
        <v>6</v>
      </c>
      <c r="L62" s="17">
        <v>250000</v>
      </c>
      <c r="M62" s="38"/>
      <c r="N62" s="38"/>
      <c r="O62" s="20">
        <f>L62*(1+M62)*(1-N62)</f>
        <v>250000</v>
      </c>
      <c r="P62" s="20">
        <f t="shared" si="2"/>
        <v>1500000</v>
      </c>
      <c r="Q62" s="39"/>
      <c r="R62" s="19">
        <f t="shared" si="1"/>
        <v>1500000</v>
      </c>
    </row>
    <row r="63" spans="1:18" ht="73.5" customHeight="1" x14ac:dyDescent="0.2">
      <c r="A63" s="14" t="s">
        <v>91</v>
      </c>
      <c r="B63" s="14" t="s">
        <v>10</v>
      </c>
      <c r="C63" s="14" t="s">
        <v>87</v>
      </c>
      <c r="D63" s="15" t="s">
        <v>20</v>
      </c>
      <c r="E63" s="16" t="s">
        <v>26</v>
      </c>
      <c r="F63" s="16" t="s">
        <v>20</v>
      </c>
      <c r="G63" s="16" t="s">
        <v>88</v>
      </c>
      <c r="H63" s="16" t="s">
        <v>15</v>
      </c>
      <c r="I63" s="16" t="s">
        <v>92</v>
      </c>
      <c r="J63" s="16" t="s">
        <v>90</v>
      </c>
      <c r="K63" s="16">
        <v>6</v>
      </c>
      <c r="L63" s="17">
        <v>120000</v>
      </c>
      <c r="M63" s="38"/>
      <c r="N63" s="38"/>
      <c r="O63" s="20">
        <f t="shared" ref="O63:O72" si="3">L63*(1+M63)*(1-N63)</f>
        <v>120000</v>
      </c>
      <c r="P63" s="20">
        <f t="shared" si="2"/>
        <v>720000</v>
      </c>
      <c r="Q63" s="39"/>
      <c r="R63" s="19">
        <f t="shared" si="1"/>
        <v>720000</v>
      </c>
    </row>
    <row r="64" spans="1:18" ht="42" customHeight="1" x14ac:dyDescent="0.2">
      <c r="A64" s="14" t="s">
        <v>93</v>
      </c>
      <c r="B64" s="14" t="s">
        <v>10</v>
      </c>
      <c r="C64" s="14" t="s">
        <v>87</v>
      </c>
      <c r="D64" s="15" t="s">
        <v>20</v>
      </c>
      <c r="E64" s="16" t="s">
        <v>26</v>
      </c>
      <c r="F64" s="16" t="s">
        <v>20</v>
      </c>
      <c r="G64" s="16" t="s">
        <v>88</v>
      </c>
      <c r="H64" s="16" t="s">
        <v>15</v>
      </c>
      <c r="I64" s="16" t="s">
        <v>94</v>
      </c>
      <c r="J64" s="16" t="s">
        <v>95</v>
      </c>
      <c r="K64" s="16">
        <v>6</v>
      </c>
      <c r="L64" s="17">
        <v>212500</v>
      </c>
      <c r="M64" s="38"/>
      <c r="N64" s="38"/>
      <c r="O64" s="20">
        <f t="shared" si="3"/>
        <v>212500</v>
      </c>
      <c r="P64" s="20">
        <f t="shared" si="2"/>
        <v>1275000</v>
      </c>
      <c r="Q64" s="39"/>
      <c r="R64" s="19">
        <f t="shared" si="1"/>
        <v>1275000</v>
      </c>
    </row>
    <row r="65" spans="1:18" ht="67.5" customHeight="1" x14ac:dyDescent="0.2">
      <c r="A65" s="14" t="s">
        <v>96</v>
      </c>
      <c r="B65" s="14" t="s">
        <v>10</v>
      </c>
      <c r="C65" s="14" t="s">
        <v>87</v>
      </c>
      <c r="D65" s="15" t="s">
        <v>20</v>
      </c>
      <c r="E65" s="16" t="s">
        <v>26</v>
      </c>
      <c r="F65" s="16" t="s">
        <v>20</v>
      </c>
      <c r="G65" s="16" t="s">
        <v>88</v>
      </c>
      <c r="H65" s="16" t="s">
        <v>15</v>
      </c>
      <c r="I65" s="16" t="s">
        <v>94</v>
      </c>
      <c r="J65" s="16" t="s">
        <v>97</v>
      </c>
      <c r="K65" s="16">
        <v>6</v>
      </c>
      <c r="L65" s="17">
        <v>47000</v>
      </c>
      <c r="M65" s="38"/>
      <c r="N65" s="38"/>
      <c r="O65" s="20">
        <f t="shared" si="3"/>
        <v>47000</v>
      </c>
      <c r="P65" s="20">
        <f t="shared" si="2"/>
        <v>282000</v>
      </c>
      <c r="Q65" s="39"/>
      <c r="R65" s="19">
        <f t="shared" si="1"/>
        <v>282000</v>
      </c>
    </row>
    <row r="66" spans="1:18" ht="38.25" customHeight="1" x14ac:dyDescent="0.2">
      <c r="A66" s="14" t="s">
        <v>98</v>
      </c>
      <c r="B66" s="14" t="s">
        <v>10</v>
      </c>
      <c r="C66" s="14" t="s">
        <v>87</v>
      </c>
      <c r="D66" s="15" t="s">
        <v>20</v>
      </c>
      <c r="E66" s="16" t="s">
        <v>26</v>
      </c>
      <c r="F66" s="16" t="s">
        <v>20</v>
      </c>
      <c r="G66" s="16" t="s">
        <v>88</v>
      </c>
      <c r="H66" s="16" t="s">
        <v>15</v>
      </c>
      <c r="I66" s="16" t="s">
        <v>94</v>
      </c>
      <c r="J66" s="16" t="s">
        <v>97</v>
      </c>
      <c r="K66" s="16">
        <v>6</v>
      </c>
      <c r="L66" s="17">
        <v>43800</v>
      </c>
      <c r="M66" s="38"/>
      <c r="N66" s="38"/>
      <c r="O66" s="20">
        <f t="shared" si="3"/>
        <v>43800</v>
      </c>
      <c r="P66" s="20">
        <f t="shared" si="2"/>
        <v>262800</v>
      </c>
      <c r="Q66" s="39"/>
      <c r="R66" s="19">
        <f t="shared" si="1"/>
        <v>262800</v>
      </c>
    </row>
    <row r="67" spans="1:18" ht="51.75" customHeight="1" x14ac:dyDescent="0.2">
      <c r="A67" s="14" t="s">
        <v>99</v>
      </c>
      <c r="B67" s="14" t="s">
        <v>10</v>
      </c>
      <c r="C67" s="14" t="s">
        <v>87</v>
      </c>
      <c r="D67" s="15" t="s">
        <v>20</v>
      </c>
      <c r="E67" s="16" t="s">
        <v>31</v>
      </c>
      <c r="F67" s="16" t="s">
        <v>20</v>
      </c>
      <c r="G67" s="16" t="s">
        <v>88</v>
      </c>
      <c r="H67" s="16" t="s">
        <v>15</v>
      </c>
      <c r="I67" s="16" t="s">
        <v>100</v>
      </c>
      <c r="J67" s="16" t="s">
        <v>101</v>
      </c>
      <c r="K67" s="16">
        <v>6</v>
      </c>
      <c r="L67" s="17">
        <v>200000</v>
      </c>
      <c r="M67" s="38"/>
      <c r="N67" s="38"/>
      <c r="O67" s="20">
        <f t="shared" si="3"/>
        <v>200000</v>
      </c>
      <c r="P67" s="20">
        <f t="shared" si="2"/>
        <v>1200000</v>
      </c>
      <c r="Q67" s="39"/>
      <c r="R67" s="19">
        <f t="shared" si="1"/>
        <v>1200000</v>
      </c>
    </row>
    <row r="68" spans="1:18" ht="43.5" customHeight="1" x14ac:dyDescent="0.2">
      <c r="A68" s="14" t="s">
        <v>102</v>
      </c>
      <c r="B68" s="14" t="s">
        <v>10</v>
      </c>
      <c r="C68" s="14" t="s">
        <v>87</v>
      </c>
      <c r="D68" s="15" t="s">
        <v>20</v>
      </c>
      <c r="E68" s="16" t="s">
        <v>31</v>
      </c>
      <c r="F68" s="16" t="s">
        <v>20</v>
      </c>
      <c r="G68" s="16" t="s">
        <v>88</v>
      </c>
      <c r="H68" s="16" t="s">
        <v>15</v>
      </c>
      <c r="I68" s="16" t="s">
        <v>103</v>
      </c>
      <c r="J68" s="16" t="s">
        <v>104</v>
      </c>
      <c r="K68" s="16">
        <v>8</v>
      </c>
      <c r="L68" s="17">
        <v>350000</v>
      </c>
      <c r="M68" s="38"/>
      <c r="N68" s="38"/>
      <c r="O68" s="20">
        <f t="shared" si="3"/>
        <v>350000</v>
      </c>
      <c r="P68" s="20">
        <f t="shared" si="2"/>
        <v>2800000</v>
      </c>
      <c r="Q68" s="39"/>
      <c r="R68" s="19">
        <f t="shared" si="1"/>
        <v>2800000</v>
      </c>
    </row>
    <row r="69" spans="1:18" ht="77.25" customHeight="1" x14ac:dyDescent="0.2">
      <c r="A69" s="14" t="s">
        <v>105</v>
      </c>
      <c r="B69" s="14" t="s">
        <v>106</v>
      </c>
      <c r="C69" s="14" t="s">
        <v>87</v>
      </c>
      <c r="D69" s="15" t="s">
        <v>20</v>
      </c>
      <c r="E69" s="16" t="s">
        <v>26</v>
      </c>
      <c r="F69" s="16" t="s">
        <v>20</v>
      </c>
      <c r="G69" s="16" t="s">
        <v>88</v>
      </c>
      <c r="H69" s="16" t="s">
        <v>15</v>
      </c>
      <c r="I69" s="16" t="s">
        <v>107</v>
      </c>
      <c r="J69" s="16" t="s">
        <v>108</v>
      </c>
      <c r="K69" s="16">
        <v>6</v>
      </c>
      <c r="L69" s="17">
        <v>130510</v>
      </c>
      <c r="M69" s="38"/>
      <c r="N69" s="38"/>
      <c r="O69" s="20">
        <f t="shared" si="3"/>
        <v>130510</v>
      </c>
      <c r="P69" s="20">
        <f t="shared" si="2"/>
        <v>783060</v>
      </c>
      <c r="Q69" s="39"/>
      <c r="R69" s="19">
        <f t="shared" si="1"/>
        <v>783060</v>
      </c>
    </row>
    <row r="70" spans="1:18" ht="69.75" customHeight="1" x14ac:dyDescent="0.2">
      <c r="A70" s="14" t="s">
        <v>105</v>
      </c>
      <c r="B70" s="14" t="s">
        <v>109</v>
      </c>
      <c r="C70" s="14" t="s">
        <v>87</v>
      </c>
      <c r="D70" s="15" t="s">
        <v>20</v>
      </c>
      <c r="E70" s="16" t="s">
        <v>26</v>
      </c>
      <c r="F70" s="16" t="s">
        <v>20</v>
      </c>
      <c r="G70" s="16" t="s">
        <v>88</v>
      </c>
      <c r="H70" s="16" t="s">
        <v>15</v>
      </c>
      <c r="I70" s="16" t="s">
        <v>107</v>
      </c>
      <c r="J70" s="16" t="s">
        <v>90</v>
      </c>
      <c r="K70" s="16">
        <v>6</v>
      </c>
      <c r="L70" s="17">
        <v>43221</v>
      </c>
      <c r="M70" s="38"/>
      <c r="N70" s="38"/>
      <c r="O70" s="20">
        <f t="shared" si="3"/>
        <v>43221</v>
      </c>
      <c r="P70" s="20">
        <f t="shared" si="2"/>
        <v>259326</v>
      </c>
      <c r="Q70" s="39"/>
      <c r="R70" s="19">
        <f t="shared" si="1"/>
        <v>259326</v>
      </c>
    </row>
    <row r="71" spans="1:18" ht="93.75" customHeight="1" x14ac:dyDescent="0.2">
      <c r="A71" s="14" t="s">
        <v>110</v>
      </c>
      <c r="B71" s="14" t="s">
        <v>10</v>
      </c>
      <c r="C71" s="14" t="s">
        <v>87</v>
      </c>
      <c r="D71" s="15" t="s">
        <v>20</v>
      </c>
      <c r="E71" s="16" t="s">
        <v>12</v>
      </c>
      <c r="F71" s="16" t="s">
        <v>20</v>
      </c>
      <c r="G71" s="16" t="s">
        <v>88</v>
      </c>
      <c r="H71" s="16" t="s">
        <v>15</v>
      </c>
      <c r="I71" s="16" t="s">
        <v>111</v>
      </c>
      <c r="J71" s="16" t="s">
        <v>90</v>
      </c>
      <c r="K71" s="16">
        <v>6</v>
      </c>
      <c r="L71" s="17">
        <v>200000</v>
      </c>
      <c r="M71" s="38"/>
      <c r="N71" s="38"/>
      <c r="O71" s="20">
        <f t="shared" si="3"/>
        <v>200000</v>
      </c>
      <c r="P71" s="20">
        <f t="shared" si="2"/>
        <v>1200000</v>
      </c>
      <c r="Q71" s="39"/>
      <c r="R71" s="19">
        <f t="shared" si="1"/>
        <v>1200000</v>
      </c>
    </row>
    <row r="72" spans="1:18" ht="54.75" customHeight="1" x14ac:dyDescent="0.2">
      <c r="A72" s="14" t="s">
        <v>112</v>
      </c>
      <c r="B72" s="14" t="s">
        <v>10</v>
      </c>
      <c r="C72" s="14" t="s">
        <v>87</v>
      </c>
      <c r="D72" s="15" t="s">
        <v>20</v>
      </c>
      <c r="E72" s="16" t="s">
        <v>35</v>
      </c>
      <c r="F72" s="16" t="s">
        <v>20</v>
      </c>
      <c r="G72" s="16" t="s">
        <v>88</v>
      </c>
      <c r="H72" s="16" t="s">
        <v>15</v>
      </c>
      <c r="I72" s="16" t="s">
        <v>113</v>
      </c>
      <c r="J72" s="16" t="s">
        <v>114</v>
      </c>
      <c r="K72" s="16">
        <v>2</v>
      </c>
      <c r="L72" s="17">
        <v>90000</v>
      </c>
      <c r="M72" s="38"/>
      <c r="N72" s="38"/>
      <c r="O72" s="20">
        <f t="shared" si="3"/>
        <v>90000</v>
      </c>
      <c r="P72" s="20">
        <f t="shared" si="2"/>
        <v>180000</v>
      </c>
      <c r="Q72" s="39"/>
      <c r="R72" s="19">
        <f t="shared" ref="R72" si="4">P72+(P72*Q72)</f>
        <v>180000</v>
      </c>
    </row>
    <row r="73" spans="1:18" ht="27.75" customHeight="1" thickBot="1" x14ac:dyDescent="0.25">
      <c r="A73" s="21" t="s">
        <v>70</v>
      </c>
      <c r="B73" s="22"/>
      <c r="C73" s="22"/>
      <c r="D73" s="22"/>
      <c r="E73" s="22"/>
      <c r="F73" s="22"/>
      <c r="G73" s="22"/>
      <c r="H73" s="22"/>
      <c r="I73" s="22"/>
      <c r="J73" s="23"/>
      <c r="K73" s="24">
        <f>SUM(K10:K72)</f>
        <v>255</v>
      </c>
    </row>
    <row r="74" spans="1:18" ht="27.75" customHeight="1" thickBot="1" x14ac:dyDescent="0.25">
      <c r="O74" s="26" t="s">
        <v>117</v>
      </c>
      <c r="P74" s="26"/>
      <c r="Q74" s="27"/>
      <c r="R74" s="28">
        <f>SUM(R10:R72)</f>
        <v>89180637.430000007</v>
      </c>
    </row>
    <row r="75" spans="1:18" ht="27.75" customHeight="1" thickBot="1" x14ac:dyDescent="0.25">
      <c r="B75" s="29"/>
      <c r="N75" s="26" t="s">
        <v>65</v>
      </c>
      <c r="O75" s="26"/>
      <c r="P75" s="26"/>
      <c r="Q75" s="27"/>
      <c r="R75" s="40"/>
    </row>
    <row r="76" spans="1:18" ht="27.75" customHeight="1" thickBot="1" x14ac:dyDescent="0.25">
      <c r="O76" s="26" t="s">
        <v>66</v>
      </c>
      <c r="P76" s="26"/>
      <c r="Q76" s="27"/>
      <c r="R76" s="28">
        <f>R74+(R74*R75)</f>
        <v>89180637.430000007</v>
      </c>
    </row>
    <row r="77" spans="1:18" ht="27.75" customHeight="1" x14ac:dyDescent="0.2">
      <c r="M77" s="30" t="s">
        <v>72</v>
      </c>
      <c r="N77" s="30"/>
      <c r="O77" s="30"/>
      <c r="P77" s="30"/>
      <c r="Q77" s="30"/>
      <c r="R77" s="30"/>
    </row>
    <row r="79" spans="1:18" ht="27.75" customHeight="1" x14ac:dyDescent="0.3">
      <c r="A79" s="41" t="s">
        <v>119</v>
      </c>
      <c r="B79" s="41"/>
      <c r="C79" s="41"/>
      <c r="D79" s="42"/>
      <c r="E79" s="42"/>
    </row>
    <row r="80" spans="1:18" ht="27.75" customHeight="1" x14ac:dyDescent="0.3">
      <c r="A80" s="31"/>
      <c r="B80" s="31"/>
      <c r="C80" s="31"/>
      <c r="D80" s="32"/>
      <c r="E80" s="32"/>
    </row>
    <row r="81" spans="1:17" ht="45" customHeight="1" x14ac:dyDescent="0.2">
      <c r="A81" s="33" t="s">
        <v>118</v>
      </c>
      <c r="B81" s="34"/>
      <c r="C81" s="34"/>
      <c r="D81" s="34"/>
      <c r="E81" s="34"/>
      <c r="F81" s="34"/>
      <c r="G81" s="35"/>
      <c r="H81" s="35"/>
      <c r="P81" s="36"/>
      <c r="Q81" s="36"/>
    </row>
    <row r="82" spans="1:17" ht="27.75" customHeight="1" x14ac:dyDescent="0.2">
      <c r="A82" s="34"/>
      <c r="B82" s="34"/>
      <c r="C82" s="34"/>
      <c r="D82" s="34"/>
      <c r="E82" s="34"/>
      <c r="F82" s="34"/>
    </row>
    <row r="84" spans="1:17" ht="27.75" customHeight="1" x14ac:dyDescent="0.25">
      <c r="A84" s="37"/>
      <c r="B84" s="37"/>
      <c r="C84" s="37"/>
    </row>
  </sheetData>
  <sheetProtection algorithmName="SHA-512" hashValue="Ngp65lKaZheSumOaiNHwafMY5KmYwrR+KYRFcmK4VwTJ/HHtrb5DyZO+m/vaEc8aFySbsdjo/7MGqO/4Yri4hg==" saltValue="7WmuSgf37WnWYX1daaR9oA==" spinCount="100000" sheet="1" objects="1" scenarios="1"/>
  <mergeCells count="8">
    <mergeCell ref="A81:F82"/>
    <mergeCell ref="M77:R77"/>
    <mergeCell ref="A5:G6"/>
    <mergeCell ref="O8:P8"/>
    <mergeCell ref="A73:J73"/>
    <mergeCell ref="O74:Q74"/>
    <mergeCell ref="N75:Q75"/>
    <mergeCell ref="O76:Q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ТЗ</vt:lpstr>
    </vt:vector>
  </TitlesOfParts>
  <Company>MAG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Bubenichek Nadezhda</dc:creator>
  <cp:lastModifiedBy>Мязитов Рафаэль Фяритович</cp:lastModifiedBy>
  <cp:lastPrinted>2019-10-17T08:52:06Z</cp:lastPrinted>
  <dcterms:created xsi:type="dcterms:W3CDTF">2018-01-22T12:02:27Z</dcterms:created>
  <dcterms:modified xsi:type="dcterms:W3CDTF">2020-05-15T11:28:33Z</dcterms:modified>
</cp:coreProperties>
</file>