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J13" i="1" l="1"/>
  <c r="I13" i="1"/>
  <c r="D13" i="1"/>
  <c r="E13" i="1" s="1"/>
  <c r="I5" i="1"/>
  <c r="I6" i="1"/>
  <c r="I7" i="1"/>
  <c r="I8" i="1"/>
  <c r="I9" i="1"/>
  <c r="I10" i="1"/>
  <c r="I11" i="1"/>
  <c r="I12" i="1"/>
  <c r="I14" i="1"/>
  <c r="I15" i="1"/>
  <c r="J14" i="1"/>
  <c r="D14" i="1"/>
  <c r="E14" i="1" s="1"/>
  <c r="J12" i="1"/>
  <c r="D12" i="1"/>
  <c r="E12" i="1" s="1"/>
  <c r="J11" i="1"/>
  <c r="D11" i="1"/>
  <c r="E11" i="1" s="1"/>
  <c r="J10" i="1"/>
  <c r="D10" i="1"/>
  <c r="E10" i="1" s="1"/>
  <c r="J9" i="1"/>
  <c r="D9" i="1"/>
  <c r="E9" i="1" s="1"/>
  <c r="J8" i="1"/>
  <c r="D8" i="1"/>
  <c r="E8" i="1" s="1"/>
  <c r="J7" i="1"/>
  <c r="D7" i="1"/>
  <c r="E7" i="1" s="1"/>
  <c r="J6" i="1"/>
  <c r="D6" i="1"/>
  <c r="E6" i="1" s="1"/>
  <c r="J5" i="1"/>
  <c r="D5" i="1"/>
  <c r="E5" i="1" s="1"/>
  <c r="K13" i="1" l="1"/>
  <c r="M13" i="1" s="1"/>
  <c r="K14" i="1"/>
  <c r="M14" i="1" s="1"/>
  <c r="K6" i="1"/>
  <c r="M6" i="1" s="1"/>
  <c r="K7" i="1"/>
  <c r="M7" i="1" s="1"/>
  <c r="K8" i="1"/>
  <c r="M8" i="1" s="1"/>
  <c r="K9" i="1"/>
  <c r="M9" i="1" s="1"/>
  <c r="K10" i="1"/>
  <c r="M10" i="1" s="1"/>
  <c r="K11" i="1"/>
  <c r="M11" i="1" s="1"/>
  <c r="K12" i="1"/>
  <c r="M12" i="1" s="1"/>
  <c r="K5" i="1"/>
  <c r="M5" i="1" s="1"/>
  <c r="J15" i="1"/>
  <c r="D15" i="1"/>
  <c r="E15" i="1" s="1"/>
  <c r="C2" i="1" s="1"/>
  <c r="K15" i="1" l="1"/>
  <c r="M15" i="1" s="1"/>
  <c r="M26" i="1"/>
  <c r="M27" i="1"/>
  <c r="M28" i="1"/>
  <c r="M29" i="1"/>
  <c r="M16" i="1"/>
  <c r="M17" i="1"/>
  <c r="M18" i="1"/>
  <c r="M19" i="1"/>
  <c r="M20" i="1"/>
  <c r="M21" i="1"/>
  <c r="M22" i="1"/>
  <c r="M23" i="1"/>
  <c r="M24" i="1"/>
  <c r="M25" i="1"/>
</calcChain>
</file>

<file path=xl/sharedStrings.xml><?xml version="1.0" encoding="utf-8"?>
<sst xmlns="http://schemas.openxmlformats.org/spreadsheetml/2006/main" count="38" uniqueCount="28">
  <si>
    <t>Наименование поставляемых товаров, выполняемых работ, оказываемых услуг</t>
  </si>
  <si>
    <t>Количество</t>
  </si>
  <si>
    <t>Ед. изм.</t>
  </si>
  <si>
    <t>Среднее квадратичное отклонение</t>
  </si>
  <si>
    <t>Коэффициент вариации</t>
  </si>
  <si>
    <t>Сумма</t>
  </si>
  <si>
    <t>Ср. арифм. цена</t>
  </si>
  <si>
    <t>Индекс</t>
  </si>
  <si>
    <t xml:space="preserve">     шт</t>
  </si>
  <si>
    <t>Расчет НМЦ методом анализа рынка</t>
  </si>
  <si>
    <t>Мин. цена</t>
  </si>
  <si>
    <t>НМЦ</t>
  </si>
  <si>
    <t>Расчет НМЦ договора, руб :</t>
  </si>
  <si>
    <t>Шина с камерой 8.3-20</t>
  </si>
  <si>
    <t>Шина с камерой 11,2-20</t>
  </si>
  <si>
    <t>Шина с камерой
(КАМА 402 или эквивалент) 12.00-20</t>
  </si>
  <si>
    <t>Шина с камерой 12.4L-16</t>
  </si>
  <si>
    <t>Шина с камерой 12.4-28</t>
  </si>
  <si>
    <t>Шинокомплект 6.00-9</t>
  </si>
  <si>
    <t>Шинокомплект 7.00-12</t>
  </si>
  <si>
    <t>Шинокомплект 21.3-24</t>
  </si>
  <si>
    <t>Шина с камерой 360/70 R24</t>
  </si>
  <si>
    <t>Шина с камерой 15.5-38</t>
  </si>
  <si>
    <t>Шина с камерой 7.50-16</t>
  </si>
  <si>
    <t>Поставщик 1</t>
  </si>
  <si>
    <t>Поставщик 2</t>
  </si>
  <si>
    <t>Поставщик 3</t>
  </si>
  <si>
    <t>Источник информации для определения начальной (максимальной) цены договора руб.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</si>
</sst>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0" fillId="0" borderId="0" xfId="0" applyBorder="1"/>
    <xf numFmtId="0" fontId="0" fillId="0" borderId="1" xfId="0" applyFont="1" applyBorder="1"/>
    <xf numFmtId="0" fontId="4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2" xfId="0" applyFont="1" applyBorder="1"/>
    <xf numFmtId="0" fontId="8" fillId="0" borderId="3" xfId="0" applyFont="1" applyFill="1" applyBorder="1"/>
    <xf numFmtId="0" fontId="8" fillId="0" borderId="1" xfId="0" applyFont="1" applyFill="1" applyBorder="1"/>
    <xf numFmtId="0" fontId="8" fillId="0" borderId="1" xfId="0" applyNumberFormat="1" applyFont="1" applyFill="1" applyBorder="1"/>
    <xf numFmtId="0" fontId="8" fillId="0" borderId="4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/>
    <xf numFmtId="165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K11" sqref="K11"/>
    </sheetView>
  </sheetViews>
  <sheetFormatPr defaultRowHeight="15" x14ac:dyDescent="0.25"/>
  <cols>
    <col min="1" max="1" width="32.5703125" customWidth="1"/>
    <col min="2" max="2" width="10.140625" customWidth="1"/>
    <col min="4" max="4" width="11.42578125" customWidth="1"/>
    <col min="5" max="5" width="11.140625" bestFit="1" customWidth="1"/>
    <col min="6" max="7" width="10.85546875" customWidth="1"/>
    <col min="8" max="9" width="11.7109375" customWidth="1"/>
    <col min="10" max="10" width="15" customWidth="1"/>
    <col min="11" max="11" width="11" customWidth="1"/>
  </cols>
  <sheetData>
    <row r="1" spans="1:13" x14ac:dyDescent="0.2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18.75" x14ac:dyDescent="0.3">
      <c r="A2" s="19" t="s">
        <v>12</v>
      </c>
      <c r="B2" s="19"/>
      <c r="C2" s="20">
        <f>SUM(E5:E15)</f>
        <v>1495729.5999999999</v>
      </c>
      <c r="D2" s="20"/>
      <c r="E2" s="20"/>
      <c r="F2" s="20"/>
      <c r="G2" s="20"/>
      <c r="H2" s="20"/>
      <c r="I2" s="20"/>
      <c r="J2" s="20"/>
      <c r="K2" s="20"/>
      <c r="L2" s="20"/>
    </row>
    <row r="3" spans="1:13" ht="61.5" customHeight="1" x14ac:dyDescent="0.25">
      <c r="A3" s="22" t="s">
        <v>0</v>
      </c>
      <c r="B3" s="22" t="s">
        <v>1</v>
      </c>
      <c r="C3" s="22" t="s">
        <v>2</v>
      </c>
      <c r="D3" s="22" t="s">
        <v>11</v>
      </c>
      <c r="E3" s="22"/>
      <c r="F3" s="22" t="s">
        <v>27</v>
      </c>
      <c r="G3" s="22"/>
      <c r="H3" s="22"/>
      <c r="I3" s="22" t="s">
        <v>6</v>
      </c>
      <c r="J3" s="22" t="s">
        <v>3</v>
      </c>
      <c r="K3" s="22" t="s">
        <v>4</v>
      </c>
      <c r="L3" s="22" t="s">
        <v>7</v>
      </c>
    </row>
    <row r="4" spans="1:13" ht="78" customHeight="1" x14ac:dyDescent="0.25">
      <c r="A4" s="22"/>
      <c r="B4" s="22"/>
      <c r="C4" s="22"/>
      <c r="D4" s="2" t="s">
        <v>10</v>
      </c>
      <c r="E4" s="2" t="s">
        <v>5</v>
      </c>
      <c r="F4" s="18" t="s">
        <v>24</v>
      </c>
      <c r="G4" s="18" t="s">
        <v>25</v>
      </c>
      <c r="H4" s="18" t="s">
        <v>26</v>
      </c>
      <c r="I4" s="22"/>
      <c r="J4" s="22"/>
      <c r="K4" s="22"/>
      <c r="L4" s="22"/>
    </row>
    <row r="5" spans="1:13" ht="15.75" x14ac:dyDescent="0.25">
      <c r="A5" s="11" t="s">
        <v>18</v>
      </c>
      <c r="B5" s="14">
        <v>2</v>
      </c>
      <c r="C5" s="1" t="s">
        <v>8</v>
      </c>
      <c r="D5" s="25">
        <f t="shared" ref="D5:D14" si="0">MIN(F5:H5)</f>
        <v>5854.8</v>
      </c>
      <c r="E5" s="25">
        <f t="shared" ref="E5:E14" si="1">B5*D5</f>
        <v>11709.6</v>
      </c>
      <c r="F5" s="26">
        <v>5854.8</v>
      </c>
      <c r="G5" s="26">
        <v>7421.4</v>
      </c>
      <c r="H5" s="26">
        <v>7905</v>
      </c>
      <c r="I5" s="25">
        <f t="shared" ref="I5:I14" si="2">AVERAGE(F5:H5)</f>
        <v>7060.4000000000005</v>
      </c>
      <c r="J5" s="25">
        <f t="shared" ref="J5:J14" si="3">STDEV(F5:H5)</f>
        <v>1071.7139357123199</v>
      </c>
      <c r="K5" s="25">
        <f t="shared" ref="K5:K14" si="4">J5/I5*100</f>
        <v>15.179224062550562</v>
      </c>
      <c r="L5" s="8"/>
      <c r="M5" t="str">
        <f t="shared" ref="M5:M14" si="5">IF(K5&gt;32,"необходимо провести дополнительные исследования в целях увеличения ценовой информации, используемой в расчетах","")</f>
        <v/>
      </c>
    </row>
    <row r="6" spans="1:13" ht="15.75" x14ac:dyDescent="0.25">
      <c r="A6" s="10" t="s">
        <v>19</v>
      </c>
      <c r="B6" s="14">
        <v>2</v>
      </c>
      <c r="C6" s="1" t="s">
        <v>8</v>
      </c>
      <c r="D6" s="25">
        <f t="shared" si="0"/>
        <v>13370</v>
      </c>
      <c r="E6" s="25">
        <f t="shared" si="1"/>
        <v>26740</v>
      </c>
      <c r="F6" s="26">
        <v>13370</v>
      </c>
      <c r="G6" s="26">
        <v>14532</v>
      </c>
      <c r="H6" s="26">
        <v>15116</v>
      </c>
      <c r="I6" s="25">
        <f t="shared" si="2"/>
        <v>14339.333333333334</v>
      </c>
      <c r="J6" s="25">
        <f t="shared" si="3"/>
        <v>888.80219021632331</v>
      </c>
      <c r="K6" s="25">
        <f t="shared" si="4"/>
        <v>6.1983508546398483</v>
      </c>
      <c r="L6" s="8"/>
      <c r="M6" t="str">
        <f t="shared" si="5"/>
        <v/>
      </c>
    </row>
    <row r="7" spans="1:13" ht="15.75" x14ac:dyDescent="0.25">
      <c r="A7" s="12" t="s">
        <v>23</v>
      </c>
      <c r="B7" s="15">
        <v>10</v>
      </c>
      <c r="C7" s="1" t="s">
        <v>8</v>
      </c>
      <c r="D7" s="25">
        <f t="shared" si="0"/>
        <v>9478</v>
      </c>
      <c r="E7" s="25">
        <f t="shared" si="1"/>
        <v>94780</v>
      </c>
      <c r="F7" s="26">
        <v>9478</v>
      </c>
      <c r="G7" s="26">
        <v>11481.4</v>
      </c>
      <c r="H7" s="26">
        <v>13541</v>
      </c>
      <c r="I7" s="25">
        <f t="shared" si="2"/>
        <v>11500.133333333333</v>
      </c>
      <c r="J7" s="25">
        <f t="shared" si="3"/>
        <v>2031.5647795069981</v>
      </c>
      <c r="K7" s="25">
        <f t="shared" si="4"/>
        <v>17.665575873094209</v>
      </c>
      <c r="L7" s="8"/>
      <c r="M7" t="str">
        <f t="shared" si="5"/>
        <v/>
      </c>
    </row>
    <row r="8" spans="1:13" ht="15.75" x14ac:dyDescent="0.25">
      <c r="A8" s="10" t="s">
        <v>13</v>
      </c>
      <c r="B8" s="15">
        <v>4</v>
      </c>
      <c r="C8" s="1" t="s">
        <v>8</v>
      </c>
      <c r="D8" s="25">
        <f t="shared" si="0"/>
        <v>11606</v>
      </c>
      <c r="E8" s="25">
        <f t="shared" si="1"/>
        <v>46424</v>
      </c>
      <c r="F8" s="26">
        <v>11606</v>
      </c>
      <c r="G8" s="26">
        <v>14560</v>
      </c>
      <c r="H8" s="26">
        <v>14280</v>
      </c>
      <c r="I8" s="25">
        <f t="shared" si="2"/>
        <v>13482</v>
      </c>
      <c r="J8" s="25">
        <f t="shared" si="3"/>
        <v>1630.6845188447703</v>
      </c>
      <c r="K8" s="25">
        <f t="shared" si="4"/>
        <v>12.095271612852471</v>
      </c>
      <c r="L8" s="8"/>
      <c r="M8" t="str">
        <f t="shared" si="5"/>
        <v/>
      </c>
    </row>
    <row r="9" spans="1:13" ht="15.75" x14ac:dyDescent="0.25">
      <c r="A9" s="11" t="s">
        <v>14</v>
      </c>
      <c r="B9" s="15">
        <v>8</v>
      </c>
      <c r="C9" s="1" t="s">
        <v>8</v>
      </c>
      <c r="D9" s="25">
        <f t="shared" si="0"/>
        <v>14786.8</v>
      </c>
      <c r="E9" s="25">
        <f t="shared" si="1"/>
        <v>118294.39999999999</v>
      </c>
      <c r="F9" s="26">
        <v>15652</v>
      </c>
      <c r="G9" s="26">
        <v>14786.8</v>
      </c>
      <c r="H9" s="26">
        <v>16023</v>
      </c>
      <c r="I9" s="25">
        <f t="shared" si="2"/>
        <v>15487.266666666668</v>
      </c>
      <c r="J9" s="25">
        <f t="shared" si="3"/>
        <v>634.35038687883991</v>
      </c>
      <c r="K9" s="25">
        <f t="shared" si="4"/>
        <v>4.0959479844442521</v>
      </c>
      <c r="L9" s="8"/>
      <c r="M9" t="str">
        <f t="shared" si="5"/>
        <v/>
      </c>
    </row>
    <row r="10" spans="1:13" ht="24.75" x14ac:dyDescent="0.25">
      <c r="A10" s="12" t="s">
        <v>15</v>
      </c>
      <c r="B10" s="16">
        <v>6</v>
      </c>
      <c r="C10" s="1" t="s">
        <v>8</v>
      </c>
      <c r="D10" s="25">
        <f t="shared" si="0"/>
        <v>25256</v>
      </c>
      <c r="E10" s="25">
        <f t="shared" si="1"/>
        <v>151536</v>
      </c>
      <c r="F10" s="26">
        <v>25256</v>
      </c>
      <c r="G10" s="26">
        <v>26544</v>
      </c>
      <c r="H10" s="26">
        <v>28093</v>
      </c>
      <c r="I10" s="25">
        <f t="shared" si="2"/>
        <v>26631</v>
      </c>
      <c r="J10" s="25">
        <f t="shared" si="3"/>
        <v>1420.4995600140114</v>
      </c>
      <c r="K10" s="25">
        <f t="shared" si="4"/>
        <v>5.3340075851977451</v>
      </c>
      <c r="L10" s="8"/>
      <c r="M10" t="str">
        <f t="shared" si="5"/>
        <v/>
      </c>
    </row>
    <row r="11" spans="1:13" ht="15.75" x14ac:dyDescent="0.25">
      <c r="A11" s="10" t="s">
        <v>16</v>
      </c>
      <c r="B11" s="15">
        <v>4</v>
      </c>
      <c r="C11" s="1" t="s">
        <v>8</v>
      </c>
      <c r="D11" s="25">
        <f t="shared" si="0"/>
        <v>17584</v>
      </c>
      <c r="E11" s="25">
        <f t="shared" si="1"/>
        <v>70336</v>
      </c>
      <c r="F11" s="26">
        <v>17584</v>
      </c>
      <c r="G11" s="26">
        <v>18494</v>
      </c>
      <c r="H11" s="26">
        <v>20366</v>
      </c>
      <c r="I11" s="25">
        <f t="shared" si="2"/>
        <v>18814.666666666668</v>
      </c>
      <c r="J11" s="25">
        <f t="shared" si="3"/>
        <v>1418.4503281163334</v>
      </c>
      <c r="K11" s="25">
        <f t="shared" si="4"/>
        <v>7.5390670121695837</v>
      </c>
      <c r="L11" s="8"/>
      <c r="M11" t="str">
        <f t="shared" si="5"/>
        <v/>
      </c>
    </row>
    <row r="12" spans="1:13" ht="15.75" x14ac:dyDescent="0.25">
      <c r="A12" s="10" t="s">
        <v>17</v>
      </c>
      <c r="B12" s="15">
        <v>4</v>
      </c>
      <c r="C12" s="1" t="s">
        <v>8</v>
      </c>
      <c r="D12" s="25">
        <f t="shared" si="0"/>
        <v>39968.6</v>
      </c>
      <c r="E12" s="25">
        <f t="shared" si="1"/>
        <v>159874.4</v>
      </c>
      <c r="F12" s="26">
        <v>39968.6</v>
      </c>
      <c r="G12" s="26">
        <v>39968.6</v>
      </c>
      <c r="H12" s="26">
        <v>42415</v>
      </c>
      <c r="I12" s="25">
        <f t="shared" si="2"/>
        <v>40784.066666666666</v>
      </c>
      <c r="J12" s="25">
        <f t="shared" si="3"/>
        <v>1412.4296985455012</v>
      </c>
      <c r="K12" s="25">
        <f t="shared" si="4"/>
        <v>3.463189951334348</v>
      </c>
      <c r="L12" s="8"/>
      <c r="M12" t="str">
        <f t="shared" si="5"/>
        <v/>
      </c>
    </row>
    <row r="13" spans="1:13" ht="15.75" x14ac:dyDescent="0.25">
      <c r="A13" s="10" t="s">
        <v>22</v>
      </c>
      <c r="B13" s="15">
        <v>10</v>
      </c>
      <c r="C13" s="1" t="s">
        <v>8</v>
      </c>
      <c r="D13" s="25">
        <f t="shared" ref="D13" si="6">MIN(F13:H13)</f>
        <v>35443</v>
      </c>
      <c r="E13" s="25">
        <f t="shared" ref="E13" si="7">B13*D13</f>
        <v>354430</v>
      </c>
      <c r="F13" s="26">
        <v>38920</v>
      </c>
      <c r="G13" s="26">
        <v>40810</v>
      </c>
      <c r="H13" s="26">
        <v>35443</v>
      </c>
      <c r="I13" s="25">
        <f t="shared" ref="I13" si="8">AVERAGE(F13:H13)</f>
        <v>38391</v>
      </c>
      <c r="J13" s="25">
        <f t="shared" ref="J13" si="9">STDEV(F13:H13)</f>
        <v>2722.3249255002606</v>
      </c>
      <c r="K13" s="25">
        <f t="shared" ref="K13" si="10">J13/I13*100</f>
        <v>7.0910497916185058</v>
      </c>
      <c r="L13" s="8"/>
      <c r="M13" t="str">
        <f t="shared" ref="M13" si="11">IF(K13&gt;32,"необходимо провести дополнительные исследования в целях увеличения ценовой информации, используемой в расчетах","")</f>
        <v/>
      </c>
    </row>
    <row r="14" spans="1:13" ht="15.75" x14ac:dyDescent="0.25">
      <c r="A14" s="10" t="s">
        <v>20</v>
      </c>
      <c r="B14" s="15">
        <v>6</v>
      </c>
      <c r="C14" s="1" t="s">
        <v>8</v>
      </c>
      <c r="D14" s="25">
        <f t="shared" si="0"/>
        <v>63280</v>
      </c>
      <c r="E14" s="25">
        <f t="shared" si="1"/>
        <v>379680</v>
      </c>
      <c r="F14" s="26">
        <v>63280</v>
      </c>
      <c r="G14" s="26">
        <v>66451</v>
      </c>
      <c r="H14" s="26">
        <v>75000</v>
      </c>
      <c r="I14" s="25">
        <f t="shared" si="2"/>
        <v>68243.666666666672</v>
      </c>
      <c r="J14" s="25">
        <f t="shared" si="3"/>
        <v>6062.1646573920543</v>
      </c>
      <c r="K14" s="25">
        <f t="shared" si="4"/>
        <v>8.8831168568395409</v>
      </c>
      <c r="L14" s="8"/>
      <c r="M14" t="str">
        <f t="shared" si="5"/>
        <v/>
      </c>
    </row>
    <row r="15" spans="1:13" ht="15.75" x14ac:dyDescent="0.25">
      <c r="A15" s="13" t="s">
        <v>21</v>
      </c>
      <c r="B15" s="17">
        <v>2</v>
      </c>
      <c r="C15" s="1" t="s">
        <v>8</v>
      </c>
      <c r="D15" s="25">
        <f>MIN(F15:H15)</f>
        <v>40962.6</v>
      </c>
      <c r="E15" s="25">
        <f>B15*D15</f>
        <v>81925.2</v>
      </c>
      <c r="F15" s="26">
        <v>45864</v>
      </c>
      <c r="G15" s="26">
        <v>40962.6</v>
      </c>
      <c r="H15" s="26">
        <v>43860</v>
      </c>
      <c r="I15" s="25">
        <f>AVERAGE(F15:H15)</f>
        <v>43562.200000000004</v>
      </c>
      <c r="J15" s="25">
        <f>STDEV(F15:H15)</f>
        <v>2464.232967882705</v>
      </c>
      <c r="K15" s="25">
        <f>J15/I15*100</f>
        <v>5.6568147795168855</v>
      </c>
      <c r="L15" s="8"/>
      <c r="M15" t="str">
        <f>IF(K15&gt;32,"необходимо провести дополнительные исследования в целях увеличения ценовой информации, используемой в расчетах","")</f>
        <v/>
      </c>
    </row>
    <row r="16" spans="1:13" ht="15.75" x14ac:dyDescent="0.25">
      <c r="A16" s="3"/>
      <c r="B16" s="4"/>
      <c r="C16" s="3"/>
      <c r="D16" s="5"/>
      <c r="E16" s="5"/>
      <c r="F16" s="6"/>
      <c r="G16" s="6"/>
      <c r="H16" s="6"/>
      <c r="I16" s="3"/>
      <c r="J16" s="6"/>
      <c r="K16" s="6"/>
      <c r="L16" s="7"/>
      <c r="M16" t="str">
        <f t="shared" ref="M16:M25" si="12">IF(K16&gt;32,"необходимо провести дополнительные исследования в целях увеличения ценовой информации, используемой в расчетах","")</f>
        <v/>
      </c>
    </row>
    <row r="17" spans="7:13" x14ac:dyDescent="0.25">
      <c r="M17" t="str">
        <f t="shared" si="12"/>
        <v/>
      </c>
    </row>
    <row r="18" spans="7:13" ht="16.5" x14ac:dyDescent="0.25">
      <c r="G18" s="9"/>
      <c r="M18" t="str">
        <f t="shared" si="12"/>
        <v/>
      </c>
    </row>
    <row r="19" spans="7:13" x14ac:dyDescent="0.25">
      <c r="K19" s="23"/>
      <c r="M19" t="str">
        <f t="shared" si="12"/>
        <v/>
      </c>
    </row>
    <row r="20" spans="7:13" x14ac:dyDescent="0.25">
      <c r="K20" s="24"/>
      <c r="M20" t="str">
        <f t="shared" si="12"/>
        <v/>
      </c>
    </row>
    <row r="21" spans="7:13" x14ac:dyDescent="0.25">
      <c r="M21" t="str">
        <f t="shared" si="12"/>
        <v/>
      </c>
    </row>
    <row r="22" spans="7:13" ht="17.25" customHeight="1" x14ac:dyDescent="0.25">
      <c r="M22" t="str">
        <f t="shared" si="12"/>
        <v/>
      </c>
    </row>
    <row r="23" spans="7:13" x14ac:dyDescent="0.25">
      <c r="M23" t="str">
        <f t="shared" si="12"/>
        <v/>
      </c>
    </row>
    <row r="24" spans="7:13" x14ac:dyDescent="0.25">
      <c r="M24" t="str">
        <f t="shared" si="12"/>
        <v/>
      </c>
    </row>
    <row r="25" spans="7:13" x14ac:dyDescent="0.25">
      <c r="M25" t="str">
        <f t="shared" si="12"/>
        <v/>
      </c>
    </row>
    <row r="26" spans="7:13" x14ac:dyDescent="0.25">
      <c r="M26" t="str">
        <f t="shared" ref="M26:M29" si="13">IF(K26&gt;32,"необходимо провести дополнительные исследования в целях увеличения ценовой информации, используемой в расчетах","")</f>
        <v/>
      </c>
    </row>
    <row r="27" spans="7:13" x14ac:dyDescent="0.25">
      <c r="M27" t="str">
        <f t="shared" si="13"/>
        <v/>
      </c>
    </row>
    <row r="28" spans="7:13" x14ac:dyDescent="0.25">
      <c r="M28" t="str">
        <f t="shared" si="13"/>
        <v/>
      </c>
    </row>
    <row r="29" spans="7:13" x14ac:dyDescent="0.25">
      <c r="M29" t="str">
        <f t="shared" si="13"/>
        <v/>
      </c>
    </row>
  </sheetData>
  <mergeCells count="13">
    <mergeCell ref="K19:K20"/>
    <mergeCell ref="I3:I4"/>
    <mergeCell ref="A2:B2"/>
    <mergeCell ref="C2:L2"/>
    <mergeCell ref="A1:L1"/>
    <mergeCell ref="J3:J4"/>
    <mergeCell ref="K3:K4"/>
    <mergeCell ref="B3:B4"/>
    <mergeCell ref="C3:C4"/>
    <mergeCell ref="D3:E3"/>
    <mergeCell ref="F3:H3"/>
    <mergeCell ref="L3:L4"/>
    <mergeCell ref="A3:A4"/>
  </mergeCells>
  <pageMargins left="0.7" right="0.7" top="0.75" bottom="0.75" header="0.3" footer="0.3"/>
  <pageSetup paperSize="9" scale="81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2021-10-27T10:06:30Z</dcterms:modified>
</cp:coreProperties>
</file>