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e63140bb738b1ca/Рабочий стол/"/>
    </mc:Choice>
  </mc:AlternateContent>
  <xr:revisionPtr revIDLastSave="0" documentId="8_{BD00D90C-818C-4C81-B2F7-A090E03DCD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Форма для ответа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" i="2" l="1"/>
  <c r="C65" i="2" s="1"/>
  <c r="E65" i="2" s="1"/>
  <c r="F65" i="2" s="1"/>
  <c r="G65" i="2" s="1"/>
  <c r="H65" i="2" s="1"/>
  <c r="I65" i="2" s="1"/>
  <c r="B66" i="2"/>
  <c r="H66" i="2"/>
  <c r="I66" i="2" s="1"/>
  <c r="H67" i="2"/>
  <c r="I67" i="2" s="1"/>
  <c r="H68" i="2"/>
  <c r="I68" i="2" s="1"/>
  <c r="B70" i="2"/>
  <c r="H70" i="2"/>
  <c r="I70" i="2" s="1"/>
  <c r="H71" i="2"/>
  <c r="I71" i="2" s="1"/>
  <c r="H72" i="2"/>
  <c r="I72" i="2" s="1"/>
  <c r="B74" i="2"/>
  <c r="H74" i="2"/>
  <c r="I74" i="2" s="1"/>
  <c r="H76" i="2"/>
  <c r="I76" i="2" s="1"/>
  <c r="B78" i="2"/>
  <c r="H78" i="2"/>
  <c r="I78" i="2" s="1"/>
  <c r="H79" i="2"/>
  <c r="I79" i="2" s="1"/>
  <c r="H80" i="2"/>
  <c r="I80" i="2" s="1"/>
  <c r="B82" i="2"/>
  <c r="H82" i="2"/>
  <c r="I82" i="2" s="1"/>
  <c r="H83" i="2"/>
  <c r="I83" i="2" s="1"/>
  <c r="H84" i="2"/>
  <c r="I84" i="2" s="1"/>
  <c r="H92" i="2"/>
  <c r="J92" i="2"/>
  <c r="L92" i="2"/>
  <c r="H93" i="2"/>
  <c r="J93" i="2"/>
  <c r="L93" i="2"/>
  <c r="H94" i="2"/>
  <c r="J94" i="2"/>
  <c r="L94" i="2"/>
  <c r="H95" i="2"/>
  <c r="J95" i="2"/>
  <c r="L95" i="2"/>
  <c r="L96" i="2" l="1"/>
  <c r="H96" i="2"/>
  <c r="J96" i="2"/>
  <c r="I77" i="2"/>
  <c r="M94" i="2"/>
  <c r="M92" i="2"/>
  <c r="M95" i="2"/>
  <c r="M93" i="2"/>
  <c r="I73" i="2"/>
  <c r="I69" i="2"/>
  <c r="I85" i="2"/>
  <c r="I81" i="2"/>
  <c r="F39" i="2"/>
  <c r="E39" i="2"/>
  <c r="G38" i="2"/>
  <c r="I38" i="2" s="1"/>
  <c r="G37" i="2"/>
  <c r="I37" i="2" s="1"/>
  <c r="G36" i="2"/>
  <c r="I36" i="2" s="1"/>
  <c r="G35" i="2"/>
  <c r="I35" i="2" s="1"/>
  <c r="G34" i="2"/>
  <c r="I34" i="2" s="1"/>
  <c r="M96" i="2" l="1"/>
  <c r="I86" i="2"/>
  <c r="I39" i="2"/>
  <c r="E48" i="2" s="1"/>
  <c r="G39" i="2"/>
  <c r="C106" i="2" s="1"/>
  <c r="I41" i="2" l="1"/>
  <c r="E51" i="2" s="1"/>
  <c r="I40" i="2"/>
  <c r="E49" i="2" s="1"/>
  <c r="I42" i="2" l="1"/>
  <c r="I43" i="2" l="1"/>
  <c r="I44" i="2" s="1"/>
  <c r="I45" i="2" s="1"/>
  <c r="I46" i="2" s="1"/>
  <c r="E52" i="2"/>
  <c r="C116" i="2" l="1"/>
  <c r="C115" i="2"/>
  <c r="C107" i="2" l="1"/>
  <c r="E56" i="2" l="1"/>
  <c r="I50" i="2"/>
  <c r="H50" i="2"/>
  <c r="G50" i="2"/>
  <c r="F50" i="2"/>
  <c r="I49" i="2"/>
  <c r="I51" i="2" s="1"/>
  <c r="H49" i="2"/>
  <c r="G49" i="2"/>
  <c r="F49" i="2"/>
  <c r="F51" i="2" l="1"/>
  <c r="F52" i="2" s="1"/>
  <c r="I52" i="2"/>
  <c r="I53" i="2" s="1"/>
  <c r="G51" i="2"/>
  <c r="G52" i="2" s="1"/>
  <c r="H51" i="2"/>
  <c r="H52" i="2" s="1"/>
  <c r="C110" i="2" l="1"/>
  <c r="E53" i="2"/>
  <c r="E54" i="2" s="1"/>
  <c r="F53" i="2"/>
  <c r="H53" i="2"/>
  <c r="G53" i="2"/>
  <c r="C117" i="2" l="1"/>
  <c r="C109" i="2" s="1"/>
  <c r="C108" i="2" s="1"/>
  <c r="E55" i="2"/>
  <c r="E57" i="2" s="1"/>
</calcChain>
</file>

<file path=xl/sharedStrings.xml><?xml version="1.0" encoding="utf-8"?>
<sst xmlns="http://schemas.openxmlformats.org/spreadsheetml/2006/main" count="172" uniqueCount="109">
  <si>
    <t>Количество специалистов требуемой категории, чел.</t>
  </si>
  <si>
    <t>№ п/п</t>
  </si>
  <si>
    <t>Отчисления на социальные нужды</t>
  </si>
  <si>
    <t>Прочие прямые затраты (при наличии – дать расшифровку)</t>
  </si>
  <si>
    <t>Общехозяйственные и общепроизводственные расходы (накладные расходы)</t>
  </si>
  <si>
    <t>Прибыль</t>
  </si>
  <si>
    <t>Всего:</t>
  </si>
  <si>
    <t>Всего, с НДС</t>
  </si>
  <si>
    <t>Ед.изм.</t>
  </si>
  <si>
    <t>Количество</t>
  </si>
  <si>
    <t>Накладные расходы</t>
  </si>
  <si>
    <t>НДС</t>
  </si>
  <si>
    <t>Соцстрах</t>
  </si>
  <si>
    <t>Страховые взносы от н.случаев</t>
  </si>
  <si>
    <t>Трудозатраты всего, чел-час</t>
  </si>
  <si>
    <t>Сумма оплаты труда</t>
  </si>
  <si>
    <t>Средний % страховых взносов</t>
  </si>
  <si>
    <t>Сумма страховых взносов для договора</t>
  </si>
  <si>
    <t>ЗП мес средняя</t>
  </si>
  <si>
    <t xml:space="preserve">Нормативная ставка от ФФОМС  </t>
  </si>
  <si>
    <t>Сверх базы по ЗП ПФР</t>
  </si>
  <si>
    <t>ВСЕГО:</t>
  </si>
  <si>
    <t>х</t>
  </si>
  <si>
    <t xml:space="preserve">№
п/п
</t>
  </si>
  <si>
    <t>ПЭП*</t>
  </si>
  <si>
    <t>Таблица расчета возмещаемых затрат (при наличии)</t>
  </si>
  <si>
    <t xml:space="preserve">Приложение № 3
к запросу технико-коммерческого предложения </t>
  </si>
  <si>
    <t>1. МТРиО 1</t>
  </si>
  <si>
    <t>2. МТРиО 2</t>
  </si>
  <si>
    <t>Ед.  цена, рублей, без НДС</t>
  </si>
  <si>
    <t>Ед.  цена, рублей, с НДС</t>
  </si>
  <si>
    <t>Стомость, рублей, с НДС</t>
  </si>
  <si>
    <t>Наменование возмещаемых затрат (МТРиО, командировочные расходы и т.п.)</t>
  </si>
  <si>
    <t>3. Командировочные расходы</t>
  </si>
  <si>
    <t xml:space="preserve">Всего возмещаемые затраты </t>
  </si>
  <si>
    <t>Наименование должности/категория специалиста, принимающего участие в  выполнении работ</t>
  </si>
  <si>
    <t>Количество часов 
работы по теме</t>
  </si>
  <si>
    <t>Трудоемкость выполненных работ, чел-час.</t>
  </si>
  <si>
    <t>Стоимость  1 чел-час, выполненных
специалистом  работ, руб.</t>
  </si>
  <si>
    <t>Стоимость выполненных специалистом работ,  руб.</t>
  </si>
  <si>
    <t>НДС (20%)</t>
  </si>
  <si>
    <t>Всего стоимость выполняемых работ с учетом возмещаемых затрат</t>
  </si>
  <si>
    <t>Наименование этапа работ</t>
  </si>
  <si>
    <t>ВСЕГО стоимость выполняемых работ, кроме того:</t>
  </si>
  <si>
    <t>Направление деятельности/Наименование подразделения</t>
  </si>
  <si>
    <t>Расшифровка командировочных расходов</t>
  </si>
  <si>
    <t>Наименование работы</t>
  </si>
  <si>
    <t>Пункт и цель командировки</t>
  </si>
  <si>
    <t>Количество командируемых работников</t>
  </si>
  <si>
    <t>Количество командировок</t>
  </si>
  <si>
    <t>Расходы по видам, руб.</t>
  </si>
  <si>
    <t>Итого расходов, руб.</t>
  </si>
  <si>
    <t>Суточные</t>
  </si>
  <si>
    <t>Проезд</t>
  </si>
  <si>
    <t>Наименование услуги</t>
  </si>
  <si>
    <t>Итого по этапу 1</t>
  </si>
  <si>
    <t>ВСЕГО по этапу 2 с НДС, с учетом возмещаемых затрат</t>
  </si>
  <si>
    <t>Итого по этапу 3</t>
  </si>
  <si>
    <t>Итого по этапу 4</t>
  </si>
  <si>
    <t xml:space="preserve">* Плановые экономические показатели приведены справочно.
Необходимо заполнить данные ПЭП  в соответствии с данными (показателями), установленными в Организации </t>
  </si>
  <si>
    <t>Срок действия цены:</t>
  </si>
  <si>
    <t>Условия оплаты:</t>
  </si>
  <si>
    <t xml:space="preserve">Срок оказания услуг: </t>
  </si>
  <si>
    <t>Аванс:</t>
  </si>
  <si>
    <t>не предусмотрен</t>
  </si>
  <si>
    <t>в соответствии с ТЗ</t>
  </si>
  <si>
    <t>Нормативная ставка ПФР до 1 292 000</t>
  </si>
  <si>
    <t>Нормативная ставка ПФР от 1 292 000</t>
  </si>
  <si>
    <t>Нормативная ставка от ФСС до 912 000</t>
  </si>
  <si>
    <t>База по ЗП для ПФР до 1 292 000</t>
  </si>
  <si>
    <t>База по ЗП для ФСС до 912 000</t>
  </si>
  <si>
    <t>Расчет соцстраха с 01 января 2020 года</t>
  </si>
  <si>
    <t>Аренда</t>
  </si>
  <si>
    <t>ИТОГО</t>
  </si>
  <si>
    <t>x</t>
  </si>
  <si>
    <t>Итого по этапу 2</t>
  </si>
  <si>
    <t>Итого по этапу 5</t>
  </si>
  <si>
    <t xml:space="preserve">Расчет цены с учетом распределения по специалистам и статьям затратам на оказание услуг по  цифровой облачной платформы
</t>
  </si>
  <si>
    <t>Разработка и реализация пользовательского интернет-портала Заказчика, представляющего из себя пользовательский интерфейс, позволяющий абонентам Заказчика взаимодействовать со всеми подсистемами облачной платформы</t>
  </si>
  <si>
    <t xml:space="preserve">течение 5 рабочих дней с даты подписания сторонами акта сдачи-приемки оказанных услуг. </t>
  </si>
  <si>
    <t>до 31 декабря 2020 г</t>
  </si>
  <si>
    <t>Блок 2. Услуги по разработке и реализации пользовательского интернет-портала Заказчика, представляющего из себя пользовательский интерфейс, позволяющий абонентам Заказчика взаимодействовать со всеми подсистемами облачной платформы</t>
  </si>
  <si>
    <t>Блок 1. Тарифы на услуги в рамках предоставления ресурсов Облачной инфраструктуры (указаны без НДС),</t>
  </si>
  <si>
    <t>п/п</t>
  </si>
  <si>
    <t>Наименование</t>
  </si>
  <si>
    <t>Цена, руб. в месяц</t>
  </si>
  <si>
    <t>Комментарий</t>
  </si>
  <si>
    <t>Виртуальный процессор (vCPU)</t>
  </si>
  <si>
    <t>Высокопроизводительный виртуальный процессор (vCPU high performance)*</t>
  </si>
  <si>
    <t>*при наличии, описать ТТХ</t>
  </si>
  <si>
    <t>Оперативная память (RAM), Гб</t>
  </si>
  <si>
    <t>Предоставление дискового пространства SATA</t>
  </si>
  <si>
    <t>Предоставление дискового пространства SAS</t>
  </si>
  <si>
    <t>Предоставление дискового пространства SSD</t>
  </si>
  <si>
    <t>Цена, руб. в час</t>
  </si>
  <si>
    <t>1.1. Вычислительные ресурсы</t>
  </si>
  <si>
    <t>1.2 Дисковое пространство</t>
  </si>
  <si>
    <t>1.3 Резервное копирование данных</t>
  </si>
  <si>
    <t>Хранение 1 ГБ резервных копий на файловом хранилище S3</t>
  </si>
  <si>
    <t>Защита одной ВМ (предоставление агентского ПО ... для установки на ВМ)</t>
  </si>
  <si>
    <t>1.4 Операционные системы и лицензии</t>
  </si>
  <si>
    <t>ОС windows на 2 vCPU*, шт.</t>
  </si>
  <si>
    <t>Функционал лицензионного ПО SQL STD на 2 vCPU*, шт.</t>
  </si>
  <si>
    <t>Функционал лицензионного ПО SQL Ent на 2 vCPU*, шт.</t>
  </si>
  <si>
    <t>1.5 Сетевая инфраструктура</t>
  </si>
  <si>
    <t>…</t>
  </si>
  <si>
    <t>Внешний статический IP-адрес</t>
  </si>
  <si>
    <t>Безлимитный доступ в Интернет со скоростью (...мбит)</t>
  </si>
  <si>
    <t>Безлимитный доступ в Интернет со скоростью (10мбит/c)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</si>
</sst>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%"/>
    <numFmt numFmtId="166" formatCode="#,##0.00\ _₽"/>
    <numFmt numFmtId="167" formatCode="#,##0_ ;\-#,##0\ 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257">
    <xf numFmtId="0" fontId="0" fillId="0" borderId="0" xfId="0"/>
    <xf numFmtId="0" fontId="3" fillId="0" borderId="0" xfId="1" applyFont="1"/>
    <xf numFmtId="0" fontId="4" fillId="0" borderId="0" xfId="0" applyFont="1"/>
    <xf numFmtId="0" fontId="5" fillId="0" borderId="0" xfId="1" applyFont="1" applyAlignment="1">
      <alignment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3" fillId="0" borderId="0" xfId="1" applyFont="1" applyAlignme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top"/>
    </xf>
    <xf numFmtId="49" fontId="3" fillId="0" borderId="1" xfId="1" applyNumberFormat="1" applyFont="1" applyBorder="1" applyAlignment="1">
      <alignment vertical="top"/>
    </xf>
    <xf numFmtId="0" fontId="8" fillId="0" borderId="0" xfId="1" applyFont="1" applyAlignment="1">
      <alignment horizontal="center" vertical="top"/>
    </xf>
    <xf numFmtId="49" fontId="3" fillId="0" borderId="0" xfId="1" applyNumberFormat="1" applyFont="1" applyAlignment="1">
      <alignment vertical="top"/>
    </xf>
    <xf numFmtId="0" fontId="9" fillId="0" borderId="1" xfId="1" applyFont="1" applyBorder="1" applyAlignment="1">
      <alignment horizontal="left" vertical="top" wrapText="1"/>
    </xf>
    <xf numFmtId="1" fontId="3" fillId="5" borderId="1" xfId="1" applyNumberFormat="1" applyFont="1" applyFill="1" applyBorder="1" applyAlignment="1">
      <alignment vertical="top"/>
    </xf>
    <xf numFmtId="0" fontId="9" fillId="2" borderId="1" xfId="1" applyFont="1" applyFill="1" applyBorder="1" applyAlignment="1">
      <alignment horizontal="left" vertical="top" wrapText="1"/>
    </xf>
    <xf numFmtId="165" fontId="3" fillId="5" borderId="1" xfId="0" applyNumberFormat="1" applyFont="1" applyFill="1" applyBorder="1" applyAlignment="1">
      <alignment vertical="top"/>
    </xf>
    <xf numFmtId="4" fontId="3" fillId="5" borderId="1" xfId="0" applyNumberFormat="1" applyFont="1" applyFill="1" applyBorder="1" applyAlignment="1">
      <alignment vertical="top"/>
    </xf>
    <xf numFmtId="0" fontId="10" fillId="3" borderId="1" xfId="1" applyFont="1" applyFill="1" applyBorder="1" applyAlignment="1">
      <alignment horizontal="left" vertical="top" wrapText="1"/>
    </xf>
    <xf numFmtId="4" fontId="11" fillId="5" borderId="1" xfId="1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horizontal="left" vertical="top" wrapText="1"/>
    </xf>
    <xf numFmtId="10" fontId="11" fillId="5" borderId="1" xfId="0" applyNumberFormat="1" applyFont="1" applyFill="1" applyBorder="1" applyAlignment="1">
      <alignment horizontal="right" vertical="top"/>
    </xf>
    <xf numFmtId="4" fontId="11" fillId="5" borderId="1" xfId="0" applyNumberFormat="1" applyFont="1" applyFill="1" applyBorder="1" applyAlignment="1">
      <alignment horizontal="right" vertical="top"/>
    </xf>
    <xf numFmtId="0" fontId="3" fillId="0" borderId="15" xfId="1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textRotation="90" wrapText="1"/>
    </xf>
    <xf numFmtId="0" fontId="4" fillId="3" borderId="2" xfId="1" applyFont="1" applyFill="1" applyBorder="1" applyAlignment="1">
      <alignment horizontal="center" vertical="center" textRotation="90" wrapText="1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4" borderId="17" xfId="1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4" fillId="0" borderId="8" xfId="1" applyFont="1" applyBorder="1" applyAlignment="1">
      <alignment vertical="top" wrapText="1"/>
    </xf>
    <xf numFmtId="0" fontId="4" fillId="4" borderId="20" xfId="1" applyFont="1" applyFill="1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0" xfId="0" applyFont="1" applyFill="1"/>
    <xf numFmtId="0" fontId="4" fillId="0" borderId="16" xfId="1" applyFont="1" applyBorder="1" applyAlignment="1">
      <alignment horizontal="center" vertical="center" wrapText="1"/>
    </xf>
    <xf numFmtId="2" fontId="1" fillId="0" borderId="8" xfId="1" applyNumberFormat="1" applyFont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167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" fontId="12" fillId="0" borderId="4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29" xfId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0" xfId="1" applyFont="1" applyBorder="1" applyAlignment="1">
      <alignment horizontal="center" vertical="top" wrapText="1"/>
    </xf>
    <xf numFmtId="0" fontId="7" fillId="0" borderId="19" xfId="1" applyFont="1" applyBorder="1" applyAlignment="1">
      <alignment horizontal="right" vertical="center" wrapText="1"/>
    </xf>
    <xf numFmtId="0" fontId="4" fillId="0" borderId="18" xfId="1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center" vertical="top"/>
    </xf>
    <xf numFmtId="9" fontId="3" fillId="0" borderId="0" xfId="1" applyNumberFormat="1" applyFont="1" applyBorder="1" applyAlignment="1">
      <alignment vertical="top"/>
    </xf>
    <xf numFmtId="165" fontId="3" fillId="0" borderId="0" xfId="1" applyNumberFormat="1" applyFont="1" applyBorder="1" applyAlignment="1">
      <alignment vertical="top"/>
    </xf>
    <xf numFmtId="0" fontId="3" fillId="0" borderId="0" xfId="1" applyFont="1" applyBorder="1" applyAlignment="1">
      <alignment horizontal="center" vertical="top"/>
    </xf>
    <xf numFmtId="0" fontId="4" fillId="0" borderId="31" xfId="1" applyFont="1" applyBorder="1" applyAlignment="1">
      <alignment vertical="top" wrapText="1"/>
    </xf>
    <xf numFmtId="0" fontId="4" fillId="0" borderId="32" xfId="1" applyFont="1" applyBorder="1" applyAlignment="1">
      <alignment vertical="top" wrapText="1"/>
    </xf>
    <xf numFmtId="1" fontId="3" fillId="0" borderId="0" xfId="1" applyNumberFormat="1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4" fontId="11" fillId="0" borderId="0" xfId="1" applyNumberFormat="1" applyFont="1" applyFill="1" applyBorder="1" applyAlignment="1">
      <alignment horizontal="right" vertical="top"/>
    </xf>
    <xf numFmtId="10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0" fontId="4" fillId="2" borderId="26" xfId="1" applyFont="1" applyFill="1" applyBorder="1" applyAlignment="1">
      <alignment horizontal="center" vertical="top" wrapText="1"/>
    </xf>
    <xf numFmtId="0" fontId="7" fillId="2" borderId="27" xfId="1" applyFont="1" applyFill="1" applyBorder="1" applyAlignment="1">
      <alignment horizontal="left" vertical="top" wrapText="1"/>
    </xf>
    <xf numFmtId="0" fontId="7" fillId="2" borderId="27" xfId="1" applyFont="1" applyFill="1" applyBorder="1" applyAlignment="1">
      <alignment horizontal="right" vertical="top" wrapText="1"/>
    </xf>
    <xf numFmtId="0" fontId="4" fillId="2" borderId="27" xfId="1" applyFont="1" applyFill="1" applyBorder="1" applyAlignment="1">
      <alignment vertical="top" wrapText="1"/>
    </xf>
    <xf numFmtId="0" fontId="4" fillId="2" borderId="27" xfId="0" applyFont="1" applyFill="1" applyBorder="1" applyAlignment="1">
      <alignment vertical="top" wrapText="1"/>
    </xf>
    <xf numFmtId="0" fontId="4" fillId="2" borderId="28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16" fillId="0" borderId="34" xfId="1" applyFont="1" applyBorder="1" applyAlignment="1">
      <alignment horizontal="center" vertical="top" wrapText="1"/>
    </xf>
    <xf numFmtId="0" fontId="1" fillId="0" borderId="16" xfId="1" applyFont="1" applyBorder="1" applyAlignment="1">
      <alignment horizontal="center" vertical="top" wrapText="1"/>
    </xf>
    <xf numFmtId="0" fontId="16" fillId="0" borderId="35" xfId="1" applyFont="1" applyBorder="1" applyAlignment="1">
      <alignment horizontal="center" vertical="top" wrapText="1"/>
    </xf>
    <xf numFmtId="0" fontId="1" fillId="0" borderId="17" xfId="1" applyFont="1" applyBorder="1" applyAlignment="1">
      <alignment horizontal="center" vertical="top" wrapText="1"/>
    </xf>
    <xf numFmtId="0" fontId="16" fillId="0" borderId="36" xfId="1" applyFont="1" applyBorder="1" applyAlignment="1">
      <alignment horizontal="center" vertical="top" wrapText="1"/>
    </xf>
    <xf numFmtId="0" fontId="16" fillId="0" borderId="37" xfId="1" applyFont="1" applyBorder="1" applyAlignment="1">
      <alignment horizontal="center" vertical="top" wrapText="1"/>
    </xf>
    <xf numFmtId="0" fontId="1" fillId="0" borderId="18" xfId="1" applyFont="1" applyBorder="1" applyAlignment="1">
      <alignment horizontal="center" vertical="top" wrapText="1"/>
    </xf>
    <xf numFmtId="0" fontId="7" fillId="3" borderId="21" xfId="1" applyFont="1" applyFill="1" applyBorder="1" applyAlignment="1">
      <alignment horizontal="left" vertical="top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7" fillId="3" borderId="4" xfId="1" applyNumberFormat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/>
    </xf>
    <xf numFmtId="0" fontId="4" fillId="7" borderId="16" xfId="0" applyFont="1" applyFill="1" applyBorder="1" applyAlignment="1">
      <alignment horizontal="center" vertical="top" wrapText="1"/>
    </xf>
    <xf numFmtId="0" fontId="4" fillId="7" borderId="20" xfId="0" applyFont="1" applyFill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vertical="top" wrapText="1"/>
    </xf>
    <xf numFmtId="9" fontId="3" fillId="7" borderId="1" xfId="1" applyNumberFormat="1" applyFont="1" applyFill="1" applyBorder="1" applyAlignment="1">
      <alignment vertical="top"/>
    </xf>
    <xf numFmtId="165" fontId="3" fillId="7" borderId="1" xfId="1" applyNumberFormat="1" applyFont="1" applyFill="1" applyBorder="1" applyAlignment="1">
      <alignment vertical="top"/>
    </xf>
    <xf numFmtId="0" fontId="16" fillId="7" borderId="16" xfId="1" applyFont="1" applyFill="1" applyBorder="1" applyAlignment="1">
      <alignment vertical="top" wrapText="1"/>
    </xf>
    <xf numFmtId="0" fontId="16" fillId="7" borderId="7" xfId="1" applyFont="1" applyFill="1" applyBorder="1" applyAlignment="1">
      <alignment vertical="top"/>
    </xf>
    <xf numFmtId="0" fontId="16" fillId="7" borderId="16" xfId="1" applyFont="1" applyFill="1" applyBorder="1" applyAlignment="1">
      <alignment horizontal="center" vertical="top" wrapText="1"/>
    </xf>
    <xf numFmtId="0" fontId="16" fillId="7" borderId="7" xfId="1" applyFont="1" applyFill="1" applyBorder="1" applyAlignment="1">
      <alignment horizontal="center" vertical="top" wrapText="1"/>
    </xf>
    <xf numFmtId="0" fontId="1" fillId="7" borderId="34" xfId="1" applyFont="1" applyFill="1" applyBorder="1" applyAlignment="1">
      <alignment horizontal="center" vertical="top" wrapText="1"/>
    </xf>
    <xf numFmtId="0" fontId="16" fillId="7" borderId="22" xfId="1" applyFont="1" applyFill="1" applyBorder="1" applyAlignment="1">
      <alignment vertical="top" wrapText="1"/>
    </xf>
    <xf numFmtId="0" fontId="16" fillId="7" borderId="0" xfId="1" applyFont="1" applyFill="1" applyBorder="1" applyAlignment="1">
      <alignment vertical="top"/>
    </xf>
    <xf numFmtId="0" fontId="16" fillId="7" borderId="22" xfId="1" applyFont="1" applyFill="1" applyBorder="1" applyAlignment="1">
      <alignment horizontal="center" vertical="top" wrapText="1"/>
    </xf>
    <xf numFmtId="0" fontId="16" fillId="7" borderId="0" xfId="1" applyFont="1" applyFill="1" applyBorder="1" applyAlignment="1">
      <alignment horizontal="center" vertical="top" wrapText="1"/>
    </xf>
    <xf numFmtId="0" fontId="1" fillId="7" borderId="35" xfId="1" applyFont="1" applyFill="1" applyBorder="1" applyAlignment="1">
      <alignment horizontal="center" vertical="top" wrapText="1"/>
    </xf>
    <xf numFmtId="0" fontId="1" fillId="7" borderId="36" xfId="1" applyFont="1" applyFill="1" applyBorder="1" applyAlignment="1">
      <alignment horizontal="center" vertical="top" wrapText="1"/>
    </xf>
    <xf numFmtId="0" fontId="16" fillId="7" borderId="17" xfId="1" applyFont="1" applyFill="1" applyBorder="1" applyAlignment="1">
      <alignment vertical="top" wrapText="1"/>
    </xf>
    <xf numFmtId="0" fontId="16" fillId="7" borderId="8" xfId="1" applyFont="1" applyFill="1" applyBorder="1" applyAlignment="1">
      <alignment vertical="top"/>
    </xf>
    <xf numFmtId="0" fontId="16" fillId="7" borderId="17" xfId="1" applyFont="1" applyFill="1" applyBorder="1" applyAlignment="1">
      <alignment horizontal="center" vertical="top" wrapText="1"/>
    </xf>
    <xf numFmtId="0" fontId="16" fillId="7" borderId="8" xfId="1" applyFont="1" applyFill="1" applyBorder="1" applyAlignment="1">
      <alignment horizontal="center" vertical="top" wrapText="1"/>
    </xf>
    <xf numFmtId="0" fontId="16" fillId="7" borderId="18" xfId="1" applyFont="1" applyFill="1" applyBorder="1" applyAlignment="1">
      <alignment vertical="top" wrapText="1"/>
    </xf>
    <xf numFmtId="0" fontId="16" fillId="7" borderId="19" xfId="1" applyFont="1" applyFill="1" applyBorder="1" applyAlignment="1">
      <alignment vertical="top" wrapText="1"/>
    </xf>
    <xf numFmtId="0" fontId="16" fillId="7" borderId="18" xfId="1" applyFont="1" applyFill="1" applyBorder="1" applyAlignment="1">
      <alignment horizontal="center" vertical="top" wrapText="1"/>
    </xf>
    <xf numFmtId="0" fontId="16" fillId="7" borderId="19" xfId="1" applyFont="1" applyFill="1" applyBorder="1" applyAlignment="1">
      <alignment horizontal="center" vertical="top" wrapText="1"/>
    </xf>
    <xf numFmtId="0" fontId="1" fillId="7" borderId="37" xfId="1" applyFont="1" applyFill="1" applyBorder="1" applyAlignment="1">
      <alignment horizontal="center" vertical="top" wrapText="1"/>
    </xf>
    <xf numFmtId="0" fontId="1" fillId="7" borderId="7" xfId="1" applyFont="1" applyFill="1" applyBorder="1" applyAlignment="1">
      <alignment horizontal="center" vertical="top" wrapText="1"/>
    </xf>
    <xf numFmtId="0" fontId="1" fillId="7" borderId="8" xfId="1" applyFont="1" applyFill="1" applyBorder="1" applyAlignment="1">
      <alignment horizontal="center" vertical="top" wrapText="1"/>
    </xf>
    <xf numFmtId="0" fontId="1" fillId="7" borderId="19" xfId="1" applyFont="1" applyFill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16" fillId="0" borderId="38" xfId="1" applyFont="1" applyBorder="1" applyAlignment="1">
      <alignment horizontal="center" vertical="top" wrapText="1"/>
    </xf>
    <xf numFmtId="0" fontId="18" fillId="0" borderId="17" xfId="1" applyFont="1" applyFill="1" applyBorder="1" applyAlignment="1">
      <alignment horizontal="right" vertical="top" wrapText="1"/>
    </xf>
    <xf numFmtId="0" fontId="16" fillId="0" borderId="8" xfId="1" applyFont="1" applyFill="1" applyBorder="1" applyAlignment="1">
      <alignment vertical="top"/>
    </xf>
    <xf numFmtId="0" fontId="16" fillId="0" borderId="17" xfId="1" applyFont="1" applyFill="1" applyBorder="1" applyAlignment="1">
      <alignment horizontal="center" vertical="top" wrapText="1"/>
    </xf>
    <xf numFmtId="0" fontId="16" fillId="0" borderId="8" xfId="1" applyFont="1" applyFill="1" applyBorder="1" applyAlignment="1">
      <alignment horizontal="center" vertical="top" wrapText="1"/>
    </xf>
    <xf numFmtId="0" fontId="1" fillId="0" borderId="36" xfId="1" applyFont="1" applyFill="1" applyBorder="1" applyAlignment="1">
      <alignment horizontal="center" vertical="top" wrapText="1"/>
    </xf>
    <xf numFmtId="0" fontId="1" fillId="0" borderId="34" xfId="1" applyFont="1" applyBorder="1" applyAlignment="1">
      <alignment horizontal="center" vertical="top" wrapText="1"/>
    </xf>
    <xf numFmtId="0" fontId="1" fillId="0" borderId="36" xfId="1" applyFont="1" applyBorder="1" applyAlignment="1">
      <alignment horizontal="center" vertical="top" wrapText="1"/>
    </xf>
    <xf numFmtId="0" fontId="1" fillId="0" borderId="37" xfId="1" applyFont="1" applyBorder="1" applyAlignment="1">
      <alignment horizontal="center" vertical="top" wrapText="1"/>
    </xf>
    <xf numFmtId="0" fontId="1" fillId="0" borderId="39" xfId="1" applyFont="1" applyBorder="1" applyAlignment="1">
      <alignment horizontal="center" vertical="top" wrapText="1"/>
    </xf>
    <xf numFmtId="0" fontId="1" fillId="0" borderId="20" xfId="1" applyFont="1" applyBorder="1" applyAlignment="1">
      <alignment horizontal="center" vertical="top" wrapText="1"/>
    </xf>
    <xf numFmtId="0" fontId="1" fillId="7" borderId="40" xfId="1" applyFont="1" applyFill="1" applyBorder="1" applyAlignment="1">
      <alignment horizontal="center" vertical="top" wrapText="1"/>
    </xf>
    <xf numFmtId="0" fontId="1" fillId="7" borderId="41" xfId="1" applyFont="1" applyFill="1" applyBorder="1" applyAlignment="1">
      <alignment horizontal="center" vertical="top" wrapText="1"/>
    </xf>
    <xf numFmtId="0" fontId="3" fillId="7" borderId="42" xfId="1" applyFont="1" applyFill="1" applyBorder="1"/>
    <xf numFmtId="0" fontId="1" fillId="0" borderId="43" xfId="1" applyFont="1" applyFill="1" applyBorder="1" applyAlignment="1">
      <alignment horizontal="center" vertical="top" wrapText="1"/>
    </xf>
    <xf numFmtId="0" fontId="1" fillId="0" borderId="38" xfId="1" applyFont="1" applyFill="1" applyBorder="1" applyAlignment="1">
      <alignment horizontal="center" vertical="top" wrapText="1"/>
    </xf>
    <xf numFmtId="0" fontId="1" fillId="0" borderId="44" xfId="1" applyFont="1" applyFill="1" applyBorder="1" applyAlignment="1">
      <alignment horizontal="center" vertical="top" wrapText="1"/>
    </xf>
    <xf numFmtId="4" fontId="3" fillId="5" borderId="1" xfId="2" applyNumberFormat="1" applyFont="1" applyFill="1" applyBorder="1" applyAlignment="1">
      <alignment vertical="top"/>
    </xf>
    <xf numFmtId="0" fontId="4" fillId="0" borderId="0" xfId="0" applyFont="1"/>
    <xf numFmtId="0" fontId="4" fillId="0" borderId="6" xfId="1" applyFont="1" applyBorder="1" applyAlignment="1">
      <alignment horizontal="center" vertical="center" wrapText="1"/>
    </xf>
    <xf numFmtId="0" fontId="4" fillId="0" borderId="0" xfId="0" applyFont="1"/>
    <xf numFmtId="166" fontId="4" fillId="0" borderId="25" xfId="1" applyNumberFormat="1" applyFont="1" applyBorder="1" applyAlignment="1">
      <alignment horizontal="center" vertical="center" wrapText="1"/>
    </xf>
    <xf numFmtId="166" fontId="7" fillId="0" borderId="2" xfId="1" applyNumberFormat="1" applyFont="1" applyBorder="1" applyAlignment="1">
      <alignment horizontal="center" vertical="center" wrapText="1"/>
    </xf>
    <xf numFmtId="166" fontId="4" fillId="0" borderId="17" xfId="1" applyNumberFormat="1" applyFont="1" applyBorder="1" applyAlignment="1">
      <alignment horizontal="center" vertical="center" wrapText="1"/>
    </xf>
    <xf numFmtId="166" fontId="7" fillId="8" borderId="17" xfId="1" applyNumberFormat="1" applyFont="1" applyFill="1" applyBorder="1" applyAlignment="1">
      <alignment horizontal="center" vertical="center" wrapText="1"/>
    </xf>
    <xf numFmtId="39" fontId="7" fillId="3" borderId="2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50" xfId="0" applyFont="1" applyBorder="1"/>
    <xf numFmtId="0" fontId="4" fillId="0" borderId="31" xfId="0" applyFont="1" applyBorder="1"/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/>
    <xf numFmtId="0" fontId="4" fillId="0" borderId="42" xfId="0" applyFont="1" applyBorder="1" applyAlignment="1">
      <alignment horizontal="center" vertical="center"/>
    </xf>
    <xf numFmtId="0" fontId="4" fillId="0" borderId="51" xfId="0" applyFont="1" applyBorder="1"/>
    <xf numFmtId="0" fontId="4" fillId="0" borderId="33" xfId="0" applyFont="1" applyBorder="1"/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/>
    <xf numFmtId="0" fontId="4" fillId="0" borderId="53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4" fillId="0" borderId="50" xfId="0" applyFont="1" applyBorder="1" applyAlignment="1">
      <alignment horizontal="left" vertical="center"/>
    </xf>
    <xf numFmtId="0" fontId="19" fillId="0" borderId="51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/>
    <xf numFmtId="0" fontId="4" fillId="0" borderId="55" xfId="0" applyFont="1" applyBorder="1"/>
    <xf numFmtId="0" fontId="19" fillId="0" borderId="46" xfId="0" applyFont="1" applyBorder="1" applyAlignment="1">
      <alignment vertical="center" wrapText="1"/>
    </xf>
    <xf numFmtId="0" fontId="19" fillId="0" borderId="50" xfId="0" applyFont="1" applyBorder="1" applyAlignment="1">
      <alignment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20" fillId="9" borderId="16" xfId="1" applyFont="1" applyFill="1" applyBorder="1" applyAlignment="1">
      <alignment horizontal="center" vertical="center" wrapText="1"/>
    </xf>
    <xf numFmtId="0" fontId="20" fillId="9" borderId="20" xfId="1" applyFont="1" applyFill="1" applyBorder="1" applyAlignment="1">
      <alignment horizontal="center" vertical="center" wrapText="1"/>
    </xf>
    <xf numFmtId="0" fontId="20" fillId="9" borderId="17" xfId="1" applyFont="1" applyFill="1" applyBorder="1" applyAlignment="1">
      <alignment horizontal="center" vertical="center" wrapText="1"/>
    </xf>
    <xf numFmtId="0" fontId="20" fillId="9" borderId="29" xfId="1" applyFont="1" applyFill="1" applyBorder="1" applyAlignment="1">
      <alignment horizontal="center" vertical="center" wrapText="1"/>
    </xf>
    <xf numFmtId="0" fontId="13" fillId="9" borderId="16" xfId="1" applyFont="1" applyFill="1" applyBorder="1" applyAlignment="1">
      <alignment horizontal="center" vertical="center" wrapText="1"/>
    </xf>
    <xf numFmtId="0" fontId="13" fillId="9" borderId="20" xfId="1" applyFont="1" applyFill="1" applyBorder="1" applyAlignment="1">
      <alignment horizontal="center" vertical="center" wrapText="1"/>
    </xf>
    <xf numFmtId="0" fontId="13" fillId="9" borderId="17" xfId="1" applyFont="1" applyFill="1" applyBorder="1" applyAlignment="1">
      <alignment horizontal="center" vertical="center" wrapText="1"/>
    </xf>
    <xf numFmtId="0" fontId="13" fillId="9" borderId="29" xfId="1" applyFont="1" applyFill="1" applyBorder="1" applyAlignment="1">
      <alignment horizontal="center" vertical="center" wrapText="1"/>
    </xf>
    <xf numFmtId="0" fontId="4" fillId="9" borderId="16" xfId="1" applyFont="1" applyFill="1" applyBorder="1" applyAlignment="1">
      <alignment horizontal="center" vertical="center" wrapText="1"/>
    </xf>
    <xf numFmtId="0" fontId="4" fillId="9" borderId="20" xfId="1" applyFont="1" applyFill="1" applyBorder="1" applyAlignment="1">
      <alignment horizontal="center" vertical="center" wrapText="1"/>
    </xf>
    <xf numFmtId="0" fontId="4" fillId="9" borderId="17" xfId="1" applyFont="1" applyFill="1" applyBorder="1" applyAlignment="1">
      <alignment horizontal="center" vertical="center" wrapText="1"/>
    </xf>
    <xf numFmtId="0" fontId="4" fillId="9" borderId="29" xfId="1" applyFont="1" applyFill="1" applyBorder="1" applyAlignment="1">
      <alignment horizontal="center" vertical="center" wrapText="1"/>
    </xf>
    <xf numFmtId="2" fontId="1" fillId="9" borderId="16" xfId="1" applyNumberFormat="1" applyFont="1" applyFill="1" applyBorder="1" applyAlignment="1">
      <alignment horizontal="center" vertical="center" wrapText="1"/>
    </xf>
    <xf numFmtId="2" fontId="1" fillId="9" borderId="20" xfId="1" applyNumberFormat="1" applyFont="1" applyFill="1" applyBorder="1" applyAlignment="1">
      <alignment horizontal="center" vertical="center" wrapText="1"/>
    </xf>
    <xf numFmtId="2" fontId="1" fillId="9" borderId="17" xfId="1" applyNumberFormat="1" applyFont="1" applyFill="1" applyBorder="1" applyAlignment="1">
      <alignment horizontal="center" vertical="center" wrapText="1"/>
    </xf>
    <xf numFmtId="2" fontId="1" fillId="9" borderId="29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39" fontId="4" fillId="0" borderId="1" xfId="1" applyNumberFormat="1" applyFont="1" applyFill="1" applyBorder="1" applyAlignment="1">
      <alignment horizontal="left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left" vertical="center" wrapText="1"/>
    </xf>
    <xf numFmtId="0" fontId="4" fillId="4" borderId="22" xfId="1" applyFont="1" applyFill="1" applyBorder="1" applyAlignment="1">
      <alignment horizontal="left" vertical="center" wrapText="1"/>
    </xf>
    <xf numFmtId="39" fontId="7" fillId="7" borderId="1" xfId="1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3" fillId="0" borderId="9" xfId="1" applyFont="1" applyBorder="1" applyAlignment="1">
      <alignment horizontal="center" vertical="top"/>
    </xf>
    <xf numFmtId="49" fontId="6" fillId="0" borderId="8" xfId="1" applyNumberFormat="1" applyFont="1" applyBorder="1" applyAlignment="1">
      <alignment horizontal="center" vertical="top"/>
    </xf>
    <xf numFmtId="0" fontId="7" fillId="0" borderId="1" xfId="1" applyFont="1" applyBorder="1" applyAlignment="1">
      <alignment horizontal="left" vertical="top" wrapText="1"/>
    </xf>
    <xf numFmtId="39" fontId="7" fillId="0" borderId="1" xfId="1" applyNumberFormat="1" applyFont="1" applyBorder="1" applyAlignment="1">
      <alignment horizontal="center" vertical="top" wrapText="1"/>
    </xf>
    <xf numFmtId="0" fontId="7" fillId="0" borderId="1" xfId="1" applyFont="1" applyFill="1" applyBorder="1" applyAlignment="1">
      <alignment horizontal="left" vertical="top" wrapText="1"/>
    </xf>
    <xf numFmtId="39" fontId="7" fillId="0" borderId="1" xfId="1" applyNumberFormat="1" applyFont="1" applyFill="1" applyBorder="1" applyAlignment="1">
      <alignment horizontal="center" vertical="top" wrapText="1"/>
    </xf>
    <xf numFmtId="0" fontId="4" fillId="0" borderId="10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49" fontId="17" fillId="0" borderId="30" xfId="1" applyNumberFormat="1" applyFont="1" applyFill="1" applyBorder="1" applyAlignment="1">
      <alignment horizontal="left" vertical="top" wrapText="1"/>
    </xf>
    <xf numFmtId="0" fontId="4" fillId="0" borderId="6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top"/>
    </xf>
    <xf numFmtId="0" fontId="7" fillId="3" borderId="34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0" fontId="4" fillId="0" borderId="34" xfId="1" applyFont="1" applyBorder="1" applyAlignment="1">
      <alignment horizontal="left" vertical="top" wrapText="1"/>
    </xf>
    <xf numFmtId="0" fontId="4" fillId="0" borderId="25" xfId="1" applyFont="1" applyBorder="1" applyAlignment="1">
      <alignment horizontal="left" vertical="top" wrapText="1"/>
    </xf>
    <xf numFmtId="0" fontId="4" fillId="0" borderId="36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left" vertical="top" wrapText="1"/>
    </xf>
    <xf numFmtId="0" fontId="4" fillId="0" borderId="37" xfId="1" applyFont="1" applyBorder="1" applyAlignment="1">
      <alignment horizontal="center" vertical="top" wrapText="1"/>
    </xf>
    <xf numFmtId="0" fontId="4" fillId="0" borderId="24" xfId="1" applyFont="1" applyBorder="1" applyAlignment="1">
      <alignment horizontal="center" vertical="top" wrapText="1"/>
    </xf>
    <xf numFmtId="0" fontId="7" fillId="0" borderId="37" xfId="1" applyFont="1" applyBorder="1" applyAlignment="1">
      <alignment horizontal="center" vertical="top" wrapText="1"/>
    </xf>
    <xf numFmtId="0" fontId="7" fillId="0" borderId="24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" fillId="0" borderId="10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6" borderId="12" xfId="1" applyFont="1" applyFill="1" applyBorder="1" applyAlignment="1">
      <alignment horizontal="center" vertical="top" wrapText="1"/>
    </xf>
    <xf numFmtId="0" fontId="14" fillId="6" borderId="13" xfId="0" applyFont="1" applyFill="1" applyBorder="1" applyAlignment="1">
      <alignment horizontal="center" vertical="top" wrapText="1"/>
    </xf>
    <xf numFmtId="0" fontId="14" fillId="6" borderId="14" xfId="0" applyFont="1" applyFill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colors>
    <mruColors>
      <color rgb="FFF7F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8"/>
  <sheetViews>
    <sheetView tabSelected="1" zoomScale="55" zoomScaleNormal="55" workbookViewId="0">
      <selection activeCell="E4" sqref="E4"/>
    </sheetView>
  </sheetViews>
  <sheetFormatPr defaultColWidth="9.109375" defaultRowHeight="15.6" x14ac:dyDescent="0.3"/>
  <cols>
    <col min="1" max="1" width="8.88671875" style="29" customWidth="1"/>
    <col min="2" max="2" width="54.5546875" style="2" customWidth="1"/>
    <col min="3" max="3" width="33.88671875" style="2" customWidth="1"/>
    <col min="4" max="4" width="32.88671875" style="2" customWidth="1"/>
    <col min="5" max="5" width="24.109375" style="2" customWidth="1"/>
    <col min="6" max="6" width="22.33203125" style="2" customWidth="1"/>
    <col min="7" max="7" width="26.88671875" style="2" customWidth="1"/>
    <col min="8" max="8" width="24.88671875" style="2" customWidth="1"/>
    <col min="9" max="9" width="29.109375" style="2" customWidth="1"/>
    <col min="10" max="10" width="55.6640625" style="2" customWidth="1"/>
    <col min="11" max="12" width="17.88671875" style="2" customWidth="1"/>
    <col min="13" max="13" width="16.109375" style="2" customWidth="1"/>
    <col min="14" max="14" width="40.6640625" style="2" customWidth="1"/>
    <col min="15" max="15" width="13.109375" style="2" customWidth="1"/>
    <col min="16" max="16" width="9.109375" style="2"/>
    <col min="17" max="17" width="17.5546875" style="2" customWidth="1"/>
    <col min="18" max="16384" width="9.109375" style="2"/>
  </cols>
  <sheetData>
    <row r="1" spans="1:9" ht="57" customHeight="1" thickBot="1" x14ac:dyDescent="0.35">
      <c r="F1" s="204" t="s">
        <v>26</v>
      </c>
      <c r="G1" s="204"/>
    </row>
    <row r="2" spans="1:9" s="141" customFormat="1" ht="55.5" customHeight="1" thickBot="1" x14ac:dyDescent="0.35">
      <c r="A2" s="239" t="s">
        <v>82</v>
      </c>
      <c r="B2" s="240"/>
      <c r="C2" s="240"/>
      <c r="D2" s="241"/>
      <c r="E2" s="153"/>
      <c r="F2" s="153"/>
      <c r="G2" s="153"/>
      <c r="H2" s="153"/>
      <c r="I2" s="153"/>
    </row>
    <row r="3" spans="1:9" s="141" customFormat="1" ht="40.5" customHeight="1" thickBot="1" x14ac:dyDescent="0.35">
      <c r="A3" s="242" t="s">
        <v>95</v>
      </c>
      <c r="B3" s="243"/>
      <c r="C3" s="243"/>
      <c r="D3" s="244"/>
      <c r="E3" s="153"/>
      <c r="F3" s="153"/>
      <c r="G3" s="153"/>
      <c r="H3" s="153"/>
      <c r="I3" s="153"/>
    </row>
    <row r="4" spans="1:9" s="141" customFormat="1" ht="57" customHeight="1" thickBot="1" x14ac:dyDescent="0.35">
      <c r="A4" s="150" t="s">
        <v>83</v>
      </c>
      <c r="B4" s="151" t="s">
        <v>84</v>
      </c>
      <c r="C4" s="151" t="s">
        <v>94</v>
      </c>
      <c r="D4" s="152" t="s">
        <v>86</v>
      </c>
      <c r="H4" s="147"/>
      <c r="I4" s="147"/>
    </row>
    <row r="5" spans="1:9" s="141" customFormat="1" ht="57" customHeight="1" x14ac:dyDescent="0.3">
      <c r="A5" s="154">
        <v>1</v>
      </c>
      <c r="B5" s="168" t="s">
        <v>87</v>
      </c>
      <c r="C5" s="155"/>
      <c r="D5" s="156"/>
      <c r="H5" s="147"/>
      <c r="I5" s="147"/>
    </row>
    <row r="6" spans="1:9" s="141" customFormat="1" ht="57" customHeight="1" x14ac:dyDescent="0.3">
      <c r="A6" s="157">
        <v>2</v>
      </c>
      <c r="B6" s="165" t="s">
        <v>88</v>
      </c>
      <c r="C6" s="149"/>
      <c r="D6" s="166" t="s">
        <v>89</v>
      </c>
      <c r="H6" s="147"/>
      <c r="I6" s="147"/>
    </row>
    <row r="7" spans="1:9" s="141" customFormat="1" ht="57" customHeight="1" thickBot="1" x14ac:dyDescent="0.35">
      <c r="A7" s="170">
        <v>3</v>
      </c>
      <c r="B7" s="171" t="s">
        <v>90</v>
      </c>
      <c r="C7" s="172"/>
      <c r="D7" s="173"/>
      <c r="H7" s="147"/>
      <c r="I7" s="147"/>
    </row>
    <row r="8" spans="1:9" s="141" customFormat="1" ht="57" customHeight="1" thickBot="1" x14ac:dyDescent="0.35">
      <c r="A8" s="245" t="s">
        <v>96</v>
      </c>
      <c r="B8" s="246"/>
      <c r="C8" s="246"/>
      <c r="D8" s="247"/>
      <c r="H8" s="147"/>
      <c r="I8" s="147"/>
    </row>
    <row r="9" spans="1:9" s="141" customFormat="1" ht="57" customHeight="1" thickBot="1" x14ac:dyDescent="0.35">
      <c r="A9" s="150" t="s">
        <v>83</v>
      </c>
      <c r="B9" s="151" t="s">
        <v>84</v>
      </c>
      <c r="C9" s="151" t="s">
        <v>85</v>
      </c>
      <c r="D9" s="152" t="s">
        <v>86</v>
      </c>
      <c r="H9" s="147"/>
      <c r="I9" s="147"/>
    </row>
    <row r="10" spans="1:9" s="141" customFormat="1" ht="57" customHeight="1" x14ac:dyDescent="0.3">
      <c r="A10" s="162">
        <v>4</v>
      </c>
      <c r="B10" s="174" t="s">
        <v>91</v>
      </c>
      <c r="C10" s="163"/>
      <c r="D10" s="164"/>
      <c r="H10" s="147"/>
      <c r="I10" s="147"/>
    </row>
    <row r="11" spans="1:9" s="141" customFormat="1" ht="57" customHeight="1" x14ac:dyDescent="0.3">
      <c r="A11" s="157">
        <v>5</v>
      </c>
      <c r="B11" s="167" t="s">
        <v>92</v>
      </c>
      <c r="C11" s="149"/>
      <c r="D11" s="158"/>
      <c r="H11" s="147"/>
      <c r="I11" s="147"/>
    </row>
    <row r="12" spans="1:9" s="141" customFormat="1" ht="57" customHeight="1" thickBot="1" x14ac:dyDescent="0.35">
      <c r="A12" s="159">
        <v>6</v>
      </c>
      <c r="B12" s="169" t="s">
        <v>93</v>
      </c>
      <c r="C12" s="160"/>
      <c r="D12" s="161"/>
      <c r="H12" s="147"/>
      <c r="I12" s="147"/>
    </row>
    <row r="13" spans="1:9" s="141" customFormat="1" ht="57" customHeight="1" thickBot="1" x14ac:dyDescent="0.35">
      <c r="A13" s="245" t="s">
        <v>97</v>
      </c>
      <c r="B13" s="246"/>
      <c r="C13" s="246"/>
      <c r="D13" s="247"/>
      <c r="H13" s="147"/>
      <c r="I13" s="147"/>
    </row>
    <row r="14" spans="1:9" s="141" customFormat="1" ht="57" customHeight="1" thickBot="1" x14ac:dyDescent="0.35">
      <c r="A14" s="150" t="s">
        <v>83</v>
      </c>
      <c r="B14" s="151" t="s">
        <v>84</v>
      </c>
      <c r="C14" s="151" t="s">
        <v>94</v>
      </c>
      <c r="D14" s="152" t="s">
        <v>86</v>
      </c>
      <c r="H14" s="147"/>
      <c r="I14" s="147"/>
    </row>
    <row r="15" spans="1:9" s="141" customFormat="1" ht="57" customHeight="1" x14ac:dyDescent="0.3">
      <c r="A15" s="154">
        <v>7</v>
      </c>
      <c r="B15" s="175" t="s">
        <v>99</v>
      </c>
      <c r="C15" s="155"/>
      <c r="D15" s="156"/>
      <c r="H15" s="147"/>
      <c r="I15" s="147"/>
    </row>
    <row r="16" spans="1:9" s="141" customFormat="1" ht="57" customHeight="1" thickBot="1" x14ac:dyDescent="0.35">
      <c r="A16" s="159">
        <v>8</v>
      </c>
      <c r="B16" s="169" t="s">
        <v>98</v>
      </c>
      <c r="C16" s="160"/>
      <c r="D16" s="161"/>
      <c r="H16" s="147"/>
      <c r="I16" s="147"/>
    </row>
    <row r="17" spans="1:12" s="141" customFormat="1" ht="57" customHeight="1" thickBot="1" x14ac:dyDescent="0.35">
      <c r="A17" s="245" t="s">
        <v>100</v>
      </c>
      <c r="B17" s="246"/>
      <c r="C17" s="246"/>
      <c r="D17" s="247"/>
      <c r="H17" s="147"/>
      <c r="I17" s="147"/>
    </row>
    <row r="18" spans="1:12" s="141" customFormat="1" ht="57" customHeight="1" thickBot="1" x14ac:dyDescent="0.35">
      <c r="A18" s="150" t="s">
        <v>83</v>
      </c>
      <c r="B18" s="151" t="s">
        <v>84</v>
      </c>
      <c r="C18" s="151" t="s">
        <v>94</v>
      </c>
      <c r="D18" s="152" t="s">
        <v>86</v>
      </c>
      <c r="H18" s="147"/>
      <c r="I18" s="147"/>
    </row>
    <row r="19" spans="1:12" s="141" customFormat="1" ht="57" customHeight="1" x14ac:dyDescent="0.3">
      <c r="A19" s="154">
        <v>9</v>
      </c>
      <c r="B19" s="168" t="s">
        <v>101</v>
      </c>
      <c r="C19" s="155"/>
      <c r="D19" s="156"/>
      <c r="H19" s="147"/>
      <c r="I19" s="147"/>
    </row>
    <row r="20" spans="1:12" s="141" customFormat="1" ht="57" customHeight="1" x14ac:dyDescent="0.3">
      <c r="A20" s="157">
        <v>10</v>
      </c>
      <c r="B20" s="165" t="s">
        <v>102</v>
      </c>
      <c r="C20" s="149"/>
      <c r="D20" s="158"/>
      <c r="H20" s="147"/>
      <c r="I20" s="147"/>
    </row>
    <row r="21" spans="1:12" s="141" customFormat="1" ht="57" customHeight="1" thickBot="1" x14ac:dyDescent="0.35">
      <c r="A21" s="159">
        <v>11</v>
      </c>
      <c r="B21" s="176" t="s">
        <v>103</v>
      </c>
      <c r="C21" s="160"/>
      <c r="D21" s="161"/>
      <c r="H21" s="147"/>
      <c r="I21" s="147"/>
    </row>
    <row r="22" spans="1:12" s="141" customFormat="1" ht="57" customHeight="1" thickBot="1" x14ac:dyDescent="0.35">
      <c r="A22" s="248" t="s">
        <v>104</v>
      </c>
      <c r="B22" s="249"/>
      <c r="C22" s="249"/>
      <c r="D22" s="250"/>
      <c r="H22" s="147"/>
      <c r="I22" s="147"/>
    </row>
    <row r="23" spans="1:12" s="141" customFormat="1" ht="57" customHeight="1" thickBot="1" x14ac:dyDescent="0.35">
      <c r="A23" s="150" t="s">
        <v>83</v>
      </c>
      <c r="B23" s="151" t="s">
        <v>84</v>
      </c>
      <c r="C23" s="151" t="s">
        <v>85</v>
      </c>
      <c r="D23" s="152" t="s">
        <v>86</v>
      </c>
      <c r="H23" s="147"/>
      <c r="I23" s="147"/>
    </row>
    <row r="24" spans="1:12" s="141" customFormat="1" ht="57" customHeight="1" x14ac:dyDescent="0.3">
      <c r="A24" s="154">
        <v>12</v>
      </c>
      <c r="B24" s="177" t="s">
        <v>106</v>
      </c>
      <c r="C24" s="155"/>
      <c r="D24" s="156"/>
      <c r="H24" s="147"/>
      <c r="I24" s="147"/>
    </row>
    <row r="25" spans="1:12" s="141" customFormat="1" ht="57" customHeight="1" x14ac:dyDescent="0.3">
      <c r="A25" s="157">
        <v>13</v>
      </c>
      <c r="B25" s="165" t="s">
        <v>108</v>
      </c>
      <c r="C25" s="149"/>
      <c r="D25" s="158"/>
      <c r="H25" s="147"/>
      <c r="I25" s="147"/>
    </row>
    <row r="26" spans="1:12" s="141" customFormat="1" ht="57" customHeight="1" x14ac:dyDescent="0.3">
      <c r="A26" s="170" t="s">
        <v>105</v>
      </c>
      <c r="B26" s="171" t="s">
        <v>107</v>
      </c>
      <c r="C26" s="172"/>
      <c r="D26" s="173"/>
      <c r="H26" s="147"/>
      <c r="I26" s="147"/>
    </row>
    <row r="27" spans="1:12" s="141" customFormat="1" ht="57" customHeight="1" thickBot="1" x14ac:dyDescent="0.35">
      <c r="A27" s="159" t="s">
        <v>105</v>
      </c>
      <c r="B27" s="160"/>
      <c r="C27" s="160"/>
      <c r="D27" s="161"/>
      <c r="H27" s="147"/>
      <c r="I27" s="147"/>
    </row>
    <row r="28" spans="1:12" s="141" customFormat="1" ht="57" customHeight="1" thickBot="1" x14ac:dyDescent="0.35">
      <c r="A28" s="148" t="s">
        <v>105</v>
      </c>
      <c r="H28" s="147"/>
      <c r="I28" s="147"/>
    </row>
    <row r="29" spans="1:12" s="139" customFormat="1" ht="41.25" customHeight="1" thickBot="1" x14ac:dyDescent="0.35">
      <c r="A29" s="196" t="s">
        <v>81</v>
      </c>
      <c r="B29" s="197"/>
      <c r="C29" s="197"/>
      <c r="D29" s="197"/>
      <c r="E29" s="197"/>
      <c r="F29" s="197"/>
      <c r="G29" s="197"/>
      <c r="H29" s="197"/>
      <c r="I29" s="198"/>
      <c r="J29" s="141"/>
      <c r="K29" s="5"/>
      <c r="L29" s="5"/>
    </row>
    <row r="30" spans="1:12" ht="16.2" thickBot="1" x14ac:dyDescent="0.35">
      <c r="A30" s="251" t="s">
        <v>77</v>
      </c>
      <c r="B30" s="252"/>
      <c r="C30" s="252"/>
      <c r="D30" s="252"/>
      <c r="E30" s="252"/>
      <c r="F30" s="252"/>
      <c r="G30" s="252"/>
      <c r="H30" s="252"/>
      <c r="I30" s="253"/>
      <c r="J30" s="141"/>
      <c r="K30" s="1"/>
      <c r="L30" s="1"/>
    </row>
    <row r="31" spans="1:12" ht="181.5" customHeight="1" thickBot="1" x14ac:dyDescent="0.35">
      <c r="A31" s="23" t="s">
        <v>1</v>
      </c>
      <c r="B31" s="24" t="s">
        <v>54</v>
      </c>
      <c r="C31" s="25" t="s">
        <v>35</v>
      </c>
      <c r="D31" s="24" t="s">
        <v>44</v>
      </c>
      <c r="E31" s="26" t="s">
        <v>0</v>
      </c>
      <c r="F31" s="27" t="s">
        <v>36</v>
      </c>
      <c r="G31" s="27" t="s">
        <v>37</v>
      </c>
      <c r="H31" s="27" t="s">
        <v>38</v>
      </c>
      <c r="I31" s="27" t="s">
        <v>39</v>
      </c>
      <c r="J31" s="141"/>
      <c r="K31" s="3"/>
      <c r="L31" s="3"/>
    </row>
    <row r="32" spans="1:12" ht="16.2" thickBot="1" x14ac:dyDescent="0.35">
      <c r="A32" s="22">
        <v>1</v>
      </c>
      <c r="B32" s="22">
        <v>2</v>
      </c>
      <c r="C32" s="22">
        <v>3</v>
      </c>
      <c r="D32" s="22">
        <v>4</v>
      </c>
      <c r="E32" s="22">
        <v>5</v>
      </c>
      <c r="F32" s="22">
        <v>6</v>
      </c>
      <c r="G32" s="22">
        <v>7</v>
      </c>
      <c r="H32" s="22">
        <v>8</v>
      </c>
      <c r="I32" s="89">
        <v>9</v>
      </c>
      <c r="J32" s="4"/>
      <c r="K32" s="4"/>
      <c r="L32" s="4"/>
    </row>
    <row r="33" spans="1:12" ht="16.2" thickBot="1" x14ac:dyDescent="0.35"/>
    <row r="34" spans="1:12" s="139" customFormat="1" ht="34.5" customHeight="1" thickBot="1" x14ac:dyDescent="0.35">
      <c r="A34" s="199">
        <v>1</v>
      </c>
      <c r="B34" s="201" t="s">
        <v>78</v>
      </c>
      <c r="C34" s="178"/>
      <c r="D34" s="182"/>
      <c r="E34" s="186"/>
      <c r="F34" s="186"/>
      <c r="G34" s="37">
        <f>E34*F34</f>
        <v>0</v>
      </c>
      <c r="H34" s="190"/>
      <c r="I34" s="142">
        <f>G34*H34</f>
        <v>0</v>
      </c>
      <c r="J34" s="141"/>
      <c r="K34" s="5"/>
      <c r="L34" s="5"/>
    </row>
    <row r="35" spans="1:12" s="139" customFormat="1" ht="34.5" customHeight="1" thickBot="1" x14ac:dyDescent="0.35">
      <c r="A35" s="200"/>
      <c r="B35" s="202"/>
      <c r="C35" s="179"/>
      <c r="D35" s="183"/>
      <c r="E35" s="187"/>
      <c r="F35" s="187"/>
      <c r="G35" s="37">
        <f t="shared" ref="G35:G38" si="0">E35*F35</f>
        <v>0</v>
      </c>
      <c r="H35" s="191"/>
      <c r="I35" s="142">
        <f t="shared" ref="I35:I38" si="1">G35*H35</f>
        <v>0</v>
      </c>
      <c r="J35" s="141"/>
      <c r="K35" s="5"/>
      <c r="L35" s="5"/>
    </row>
    <row r="36" spans="1:12" s="139" customFormat="1" ht="34.5" customHeight="1" thickBot="1" x14ac:dyDescent="0.35">
      <c r="A36" s="200"/>
      <c r="B36" s="202"/>
      <c r="C36" s="180"/>
      <c r="D36" s="184"/>
      <c r="E36" s="188"/>
      <c r="F36" s="188"/>
      <c r="G36" s="37">
        <f t="shared" si="0"/>
        <v>0</v>
      </c>
      <c r="H36" s="192"/>
      <c r="I36" s="142">
        <f t="shared" si="1"/>
        <v>0</v>
      </c>
      <c r="J36" s="141"/>
      <c r="K36" s="5"/>
      <c r="L36" s="5"/>
    </row>
    <row r="37" spans="1:12" s="139" customFormat="1" ht="34.5" customHeight="1" thickBot="1" x14ac:dyDescent="0.35">
      <c r="A37" s="200"/>
      <c r="B37" s="202"/>
      <c r="C37" s="181"/>
      <c r="D37" s="185"/>
      <c r="E37" s="189"/>
      <c r="F37" s="189"/>
      <c r="G37" s="37">
        <f t="shared" si="0"/>
        <v>0</v>
      </c>
      <c r="H37" s="193"/>
      <c r="I37" s="142">
        <f t="shared" si="1"/>
        <v>0</v>
      </c>
      <c r="J37" s="141"/>
      <c r="K37" s="5"/>
      <c r="L37" s="5"/>
    </row>
    <row r="38" spans="1:12" s="139" customFormat="1" ht="34.5" customHeight="1" thickBot="1" x14ac:dyDescent="0.35">
      <c r="A38" s="200"/>
      <c r="B38" s="202"/>
      <c r="C38" s="181"/>
      <c r="D38" s="185"/>
      <c r="E38" s="189"/>
      <c r="F38" s="189"/>
      <c r="G38" s="37">
        <f t="shared" si="0"/>
        <v>0</v>
      </c>
      <c r="H38" s="193"/>
      <c r="I38" s="142">
        <f t="shared" si="1"/>
        <v>0</v>
      </c>
      <c r="J38" s="141"/>
      <c r="K38" s="5"/>
      <c r="L38" s="5"/>
    </row>
    <row r="39" spans="1:12" s="47" customFormat="1" ht="22.5" customHeight="1" thickBot="1" x14ac:dyDescent="0.35">
      <c r="A39" s="41">
        <v>2</v>
      </c>
      <c r="B39" s="42" t="s">
        <v>75</v>
      </c>
      <c r="C39" s="43" t="s">
        <v>22</v>
      </c>
      <c r="D39" s="43" t="s">
        <v>22</v>
      </c>
      <c r="E39" s="44">
        <f>SUM(E34:E38)</f>
        <v>0</v>
      </c>
      <c r="F39" s="44">
        <f>SUM(F34:F38)</f>
        <v>0</v>
      </c>
      <c r="G39" s="44">
        <f>SUM(G34:G38)</f>
        <v>0</v>
      </c>
      <c r="H39" s="45" t="s">
        <v>22</v>
      </c>
      <c r="I39" s="143">
        <f>SUM(I34:I38)</f>
        <v>0</v>
      </c>
      <c r="J39" s="141"/>
      <c r="K39" s="46"/>
      <c r="L39" s="46"/>
    </row>
    <row r="40" spans="1:12" s="139" customFormat="1" x14ac:dyDescent="0.3">
      <c r="A40" s="40">
        <v>3</v>
      </c>
      <c r="B40" s="33" t="s">
        <v>2</v>
      </c>
      <c r="C40" s="32"/>
      <c r="D40" s="62"/>
      <c r="E40" s="35"/>
      <c r="F40" s="34"/>
      <c r="G40" s="35"/>
      <c r="H40" s="38"/>
      <c r="I40" s="144">
        <f>I39*(C101+C102)</f>
        <v>0</v>
      </c>
      <c r="J40" s="141"/>
      <c r="K40" s="5"/>
      <c r="L40" s="5"/>
    </row>
    <row r="41" spans="1:12" s="139" customFormat="1" ht="31.2" x14ac:dyDescent="0.3">
      <c r="A41" s="40">
        <v>4</v>
      </c>
      <c r="B41" s="31" t="s">
        <v>4</v>
      </c>
      <c r="C41" s="32"/>
      <c r="D41" s="63"/>
      <c r="E41" s="35"/>
      <c r="F41" s="34"/>
      <c r="G41" s="35"/>
      <c r="H41" s="38"/>
      <c r="I41" s="144">
        <f>I39*$C$98</f>
        <v>0</v>
      </c>
      <c r="J41" s="141"/>
      <c r="K41" s="5"/>
      <c r="L41" s="5"/>
    </row>
    <row r="42" spans="1:12" s="139" customFormat="1" x14ac:dyDescent="0.3">
      <c r="A42" s="40">
        <v>5</v>
      </c>
      <c r="B42" s="30" t="s">
        <v>5</v>
      </c>
      <c r="C42" s="32"/>
      <c r="D42" s="63"/>
      <c r="E42" s="35"/>
      <c r="F42" s="34"/>
      <c r="G42" s="35"/>
      <c r="H42" s="38"/>
      <c r="I42" s="144">
        <f>(I39+I40+I41)*$C$99</f>
        <v>0</v>
      </c>
      <c r="J42" s="141"/>
      <c r="K42" s="5"/>
      <c r="L42" s="5"/>
    </row>
    <row r="43" spans="1:12" s="139" customFormat="1" x14ac:dyDescent="0.3">
      <c r="A43" s="40">
        <v>6</v>
      </c>
      <c r="B43" s="39" t="s">
        <v>21</v>
      </c>
      <c r="C43" s="32"/>
      <c r="D43" s="63"/>
      <c r="E43" s="35"/>
      <c r="F43" s="34"/>
      <c r="G43" s="35"/>
      <c r="H43" s="38"/>
      <c r="I43" s="145">
        <f>I39+I40+I41+I42</f>
        <v>0</v>
      </c>
      <c r="J43" s="141"/>
      <c r="K43" s="5"/>
      <c r="L43" s="5"/>
    </row>
    <row r="44" spans="1:12" s="139" customFormat="1" x14ac:dyDescent="0.3">
      <c r="A44" s="40">
        <v>7</v>
      </c>
      <c r="B44" s="30" t="s">
        <v>40</v>
      </c>
      <c r="C44" s="32"/>
      <c r="D44" s="63"/>
      <c r="E44" s="35"/>
      <c r="F44" s="34"/>
      <c r="G44" s="35"/>
      <c r="H44" s="38"/>
      <c r="I44" s="144">
        <f>ROUND(I43*$C$100,2)</f>
        <v>0</v>
      </c>
      <c r="J44" s="141"/>
      <c r="K44" s="5"/>
      <c r="L44" s="5"/>
    </row>
    <row r="45" spans="1:12" s="139" customFormat="1" ht="16.2" thickBot="1" x14ac:dyDescent="0.35">
      <c r="A45" s="40">
        <v>8</v>
      </c>
      <c r="B45" s="30" t="s">
        <v>7</v>
      </c>
      <c r="C45" s="32"/>
      <c r="D45" s="63"/>
      <c r="E45" s="35"/>
      <c r="F45" s="34"/>
      <c r="G45" s="35"/>
      <c r="H45" s="38"/>
      <c r="I45" s="144">
        <f>I43+I44</f>
        <v>0</v>
      </c>
      <c r="J45" s="141"/>
      <c r="K45" s="5"/>
      <c r="L45" s="5"/>
    </row>
    <row r="46" spans="1:12" s="139" customFormat="1" ht="31.8" thickBot="1" x14ac:dyDescent="0.35">
      <c r="A46" s="140">
        <v>10</v>
      </c>
      <c r="B46" s="84" t="s">
        <v>56</v>
      </c>
      <c r="C46" s="85" t="s">
        <v>22</v>
      </c>
      <c r="D46" s="85" t="s">
        <v>22</v>
      </c>
      <c r="E46" s="85" t="s">
        <v>22</v>
      </c>
      <c r="F46" s="86" t="s">
        <v>22</v>
      </c>
      <c r="G46" s="85" t="s">
        <v>22</v>
      </c>
      <c r="H46" s="86"/>
      <c r="I46" s="146">
        <f>I45</f>
        <v>0</v>
      </c>
      <c r="J46" s="141"/>
      <c r="K46" s="5"/>
      <c r="L46" s="5"/>
    </row>
    <row r="47" spans="1:12" x14ac:dyDescent="0.3">
      <c r="A47" s="254"/>
      <c r="B47" s="255"/>
      <c r="C47" s="255"/>
      <c r="D47" s="255"/>
      <c r="E47" s="255"/>
      <c r="F47" s="255"/>
      <c r="G47" s="255"/>
      <c r="H47" s="255"/>
      <c r="I47" s="256"/>
      <c r="J47" s="5"/>
      <c r="K47" s="5"/>
      <c r="L47" s="5"/>
    </row>
    <row r="48" spans="1:12" ht="16.5" customHeight="1" x14ac:dyDescent="0.3">
      <c r="A48" s="118">
        <v>1</v>
      </c>
      <c r="B48" s="207" t="s">
        <v>43</v>
      </c>
      <c r="C48" s="207"/>
      <c r="D48" s="119"/>
      <c r="E48" s="208">
        <f>I39</f>
        <v>0</v>
      </c>
      <c r="F48" s="208"/>
      <c r="G48" s="208"/>
      <c r="H48" s="208"/>
      <c r="I48" s="208"/>
    </row>
    <row r="49" spans="1:18" x14ac:dyDescent="0.3">
      <c r="A49" s="118">
        <v>2</v>
      </c>
      <c r="B49" s="207" t="s">
        <v>2</v>
      </c>
      <c r="C49" s="207"/>
      <c r="D49" s="119"/>
      <c r="E49" s="208">
        <f>I40</f>
        <v>0</v>
      </c>
      <c r="F49" s="208" t="e">
        <f>#REF!*($C$101+$C$102)</f>
        <v>#REF!</v>
      </c>
      <c r="G49" s="208" t="e">
        <f>#REF!*($C$101+$C$102)</f>
        <v>#REF!</v>
      </c>
      <c r="H49" s="208" t="e">
        <f>#REF!*($C$101+$C$102)</f>
        <v>#REF!</v>
      </c>
      <c r="I49" s="208" t="e">
        <f>#REF!*($C$101+$C$102)</f>
        <v>#REF!</v>
      </c>
    </row>
    <row r="50" spans="1:18" ht="16.5" customHeight="1" x14ac:dyDescent="0.3">
      <c r="A50" s="118">
        <v>3</v>
      </c>
      <c r="B50" s="207" t="s">
        <v>3</v>
      </c>
      <c r="C50" s="207"/>
      <c r="D50" s="119"/>
      <c r="E50" s="208">
        <v>0</v>
      </c>
      <c r="F50" s="208" t="e">
        <f>#REF!*$C$98</f>
        <v>#REF!</v>
      </c>
      <c r="G50" s="208" t="e">
        <f>#REF!*$C$98</f>
        <v>#REF!</v>
      </c>
      <c r="H50" s="208" t="e">
        <f>#REF!*$C$98</f>
        <v>#REF!</v>
      </c>
      <c r="I50" s="208" t="e">
        <f>#REF!*$C$98</f>
        <v>#REF!</v>
      </c>
    </row>
    <row r="51" spans="1:18" ht="16.5" customHeight="1" x14ac:dyDescent="0.3">
      <c r="A51" s="118">
        <v>4</v>
      </c>
      <c r="B51" s="207" t="s">
        <v>4</v>
      </c>
      <c r="C51" s="207"/>
      <c r="D51" s="119"/>
      <c r="E51" s="208">
        <f>I41</f>
        <v>0</v>
      </c>
      <c r="F51" s="208" t="e">
        <f>F49*$C$98</f>
        <v>#REF!</v>
      </c>
      <c r="G51" s="208" t="e">
        <f>G49*$C$98</f>
        <v>#REF!</v>
      </c>
      <c r="H51" s="208" t="e">
        <f>H49*$C$98</f>
        <v>#REF!</v>
      </c>
      <c r="I51" s="208" t="e">
        <f>I49*$C$98</f>
        <v>#REF!</v>
      </c>
    </row>
    <row r="52" spans="1:18" x14ac:dyDescent="0.3">
      <c r="A52" s="118">
        <v>5</v>
      </c>
      <c r="B52" s="207" t="s">
        <v>5</v>
      </c>
      <c r="C52" s="207"/>
      <c r="D52" s="119"/>
      <c r="E52" s="208">
        <f>I42</f>
        <v>0</v>
      </c>
      <c r="F52" s="208" t="e">
        <f>(F49+F50+F51)*$C$99</f>
        <v>#REF!</v>
      </c>
      <c r="G52" s="208" t="e">
        <f>(G49+G50+G51)*$C$99</f>
        <v>#REF!</v>
      </c>
      <c r="H52" s="208" t="e">
        <f>(H49+H50+H51)*$C$99</f>
        <v>#REF!</v>
      </c>
      <c r="I52" s="208" t="e">
        <f>(I49+I50+I51)*$C$99</f>
        <v>#REF!</v>
      </c>
    </row>
    <row r="53" spans="1:18" s="36" customFormat="1" x14ac:dyDescent="0.3">
      <c r="A53" s="118">
        <v>6</v>
      </c>
      <c r="B53" s="209" t="s">
        <v>6</v>
      </c>
      <c r="C53" s="209"/>
      <c r="D53" s="120"/>
      <c r="E53" s="210">
        <f>E48+E49+E50+E51+E52</f>
        <v>0</v>
      </c>
      <c r="F53" s="210" t="e">
        <f>F49+F50+F51+F52</f>
        <v>#REF!</v>
      </c>
      <c r="G53" s="210" t="e">
        <f>G49+G50+G51+G52</f>
        <v>#REF!</v>
      </c>
      <c r="H53" s="210" t="e">
        <f>H49+H50+H51+H52</f>
        <v>#REF!</v>
      </c>
      <c r="I53" s="210" t="e">
        <f>I49+I50+I51+I52</f>
        <v>#REF!</v>
      </c>
    </row>
    <row r="54" spans="1:18" s="36" customFormat="1" x14ac:dyDescent="0.3">
      <c r="A54" s="118">
        <v>7</v>
      </c>
      <c r="B54" s="209" t="s">
        <v>40</v>
      </c>
      <c r="C54" s="209"/>
      <c r="D54" s="120"/>
      <c r="E54" s="210">
        <f>ROUND(E53*$C$100,2)</f>
        <v>0</v>
      </c>
      <c r="F54" s="210"/>
      <c r="G54" s="210"/>
      <c r="H54" s="210"/>
      <c r="I54" s="210"/>
    </row>
    <row r="55" spans="1:18" s="36" customFormat="1" x14ac:dyDescent="0.3">
      <c r="A55" s="118">
        <v>8</v>
      </c>
      <c r="B55" s="209" t="s">
        <v>7</v>
      </c>
      <c r="C55" s="209"/>
      <c r="D55" s="120"/>
      <c r="E55" s="210">
        <f>E53+E54</f>
        <v>0</v>
      </c>
      <c r="F55" s="210"/>
      <c r="G55" s="210"/>
      <c r="H55" s="210"/>
      <c r="I55" s="210"/>
    </row>
    <row r="56" spans="1:18" s="36" customFormat="1" ht="16.5" customHeight="1" x14ac:dyDescent="0.3">
      <c r="A56" s="118">
        <v>9</v>
      </c>
      <c r="B56" s="209" t="s">
        <v>34</v>
      </c>
      <c r="C56" s="209"/>
      <c r="D56" s="120"/>
      <c r="E56" s="210">
        <f>I86</f>
        <v>0</v>
      </c>
      <c r="F56" s="210"/>
      <c r="G56" s="210"/>
      <c r="H56" s="210"/>
      <c r="I56" s="210"/>
    </row>
    <row r="57" spans="1:18" s="36" customFormat="1" ht="20.25" customHeight="1" x14ac:dyDescent="0.3">
      <c r="A57" s="118">
        <v>10</v>
      </c>
      <c r="B57" s="209" t="s">
        <v>41</v>
      </c>
      <c r="C57" s="209"/>
      <c r="D57" s="120"/>
      <c r="E57" s="210">
        <f>E55+E56</f>
        <v>0</v>
      </c>
      <c r="F57" s="210"/>
      <c r="G57" s="210"/>
      <c r="H57" s="210"/>
      <c r="I57" s="210"/>
    </row>
    <row r="58" spans="1:18" s="36" customFormat="1" x14ac:dyDescent="0.3">
      <c r="A58" s="118">
        <v>11</v>
      </c>
      <c r="B58" s="194" t="s">
        <v>60</v>
      </c>
      <c r="C58" s="194"/>
      <c r="D58" s="194"/>
      <c r="E58" s="203" t="s">
        <v>80</v>
      </c>
      <c r="F58" s="203"/>
      <c r="G58" s="203"/>
      <c r="H58" s="203"/>
      <c r="I58" s="203"/>
    </row>
    <row r="59" spans="1:18" s="36" customFormat="1" x14ac:dyDescent="0.3">
      <c r="A59" s="118">
        <v>12</v>
      </c>
      <c r="B59" s="194" t="s">
        <v>61</v>
      </c>
      <c r="C59" s="194"/>
      <c r="D59" s="194"/>
      <c r="E59" s="195" t="s">
        <v>79</v>
      </c>
      <c r="F59" s="195"/>
      <c r="G59" s="195"/>
      <c r="H59" s="195"/>
      <c r="I59" s="195"/>
    </row>
    <row r="60" spans="1:18" s="36" customFormat="1" x14ac:dyDescent="0.3">
      <c r="A60" s="118">
        <v>13</v>
      </c>
      <c r="B60" s="194" t="s">
        <v>62</v>
      </c>
      <c r="C60" s="194"/>
      <c r="D60" s="194"/>
      <c r="E60" s="195" t="s">
        <v>65</v>
      </c>
      <c r="F60" s="195"/>
      <c r="G60" s="195"/>
      <c r="H60" s="195"/>
      <c r="I60" s="195"/>
    </row>
    <row r="61" spans="1:18" s="36" customFormat="1" x14ac:dyDescent="0.3">
      <c r="A61" s="118">
        <v>14</v>
      </c>
      <c r="B61" s="194" t="s">
        <v>63</v>
      </c>
      <c r="C61" s="194"/>
      <c r="D61" s="194"/>
      <c r="E61" s="195" t="s">
        <v>64</v>
      </c>
      <c r="F61" s="195"/>
      <c r="G61" s="195"/>
      <c r="H61" s="195"/>
      <c r="I61" s="195"/>
    </row>
    <row r="62" spans="1:18" x14ac:dyDescent="0.3">
      <c r="J62" s="141"/>
    </row>
    <row r="63" spans="1:18" ht="21" thickBot="1" x14ac:dyDescent="0.35">
      <c r="A63" s="216" t="s">
        <v>25</v>
      </c>
      <c r="B63" s="216"/>
      <c r="C63" s="216"/>
      <c r="D63" s="216"/>
      <c r="E63" s="216"/>
      <c r="F63" s="216"/>
      <c r="G63" s="216"/>
      <c r="H63" s="216"/>
      <c r="I63" s="216"/>
      <c r="J63" s="141"/>
      <c r="K63" s="10"/>
      <c r="L63" s="10"/>
      <c r="M63" s="10"/>
      <c r="N63" s="10"/>
      <c r="O63" s="10"/>
      <c r="P63" s="10"/>
      <c r="Q63" s="10"/>
      <c r="R63" s="10"/>
    </row>
    <row r="64" spans="1:18" ht="63" customHeight="1" x14ac:dyDescent="0.3">
      <c r="A64" s="87" t="s">
        <v>23</v>
      </c>
      <c r="B64" s="88" t="s">
        <v>42</v>
      </c>
      <c r="C64" s="217" t="s">
        <v>32</v>
      </c>
      <c r="D64" s="218"/>
      <c r="E64" s="87" t="s">
        <v>8</v>
      </c>
      <c r="F64" s="87" t="s">
        <v>9</v>
      </c>
      <c r="G64" s="87" t="s">
        <v>29</v>
      </c>
      <c r="H64" s="88" t="s">
        <v>30</v>
      </c>
      <c r="I64" s="87" t="s">
        <v>31</v>
      </c>
      <c r="J64" s="141"/>
      <c r="K64" s="6"/>
      <c r="L64" s="6"/>
      <c r="M64" s="6"/>
      <c r="N64" s="6"/>
      <c r="O64" s="6"/>
      <c r="P64" s="6"/>
      <c r="Q64" s="6"/>
      <c r="R64" s="6"/>
    </row>
    <row r="65" spans="1:18" ht="16.2" thickBot="1" x14ac:dyDescent="0.35">
      <c r="A65" s="48">
        <v>1</v>
      </c>
      <c r="B65" s="52">
        <f>A65+1</f>
        <v>2</v>
      </c>
      <c r="C65" s="223">
        <f t="shared" ref="C65:G65" si="2">B65+1</f>
        <v>3</v>
      </c>
      <c r="D65" s="224"/>
      <c r="E65" s="48">
        <f>C65+1</f>
        <v>4</v>
      </c>
      <c r="F65" s="48">
        <f t="shared" si="2"/>
        <v>5</v>
      </c>
      <c r="G65" s="48">
        <f t="shared" si="2"/>
        <v>6</v>
      </c>
      <c r="H65" s="52">
        <f>G65+1</f>
        <v>7</v>
      </c>
      <c r="I65" s="48">
        <f>H65+1</f>
        <v>8</v>
      </c>
      <c r="J65" s="141"/>
      <c r="K65" s="1"/>
      <c r="L65" s="1"/>
      <c r="M65" s="1"/>
      <c r="N65" s="1"/>
      <c r="O65" s="1"/>
      <c r="P65" s="1"/>
      <c r="Q65" s="1"/>
      <c r="R65" s="1"/>
    </row>
    <row r="66" spans="1:18" ht="15.75" customHeight="1" x14ac:dyDescent="0.3">
      <c r="A66" s="199">
        <v>1</v>
      </c>
      <c r="B66" s="211" t="e">
        <f>#REF!</f>
        <v>#REF!</v>
      </c>
      <c r="C66" s="219" t="s">
        <v>27</v>
      </c>
      <c r="D66" s="220"/>
      <c r="E66" s="90"/>
      <c r="F66" s="90"/>
      <c r="G66" s="90"/>
      <c r="H66" s="49">
        <f>G66*(1+$C$100)</f>
        <v>0</v>
      </c>
      <c r="I66" s="49">
        <f>H66*F66</f>
        <v>0</v>
      </c>
      <c r="J66" s="141"/>
      <c r="K66" s="1"/>
      <c r="L66" s="1"/>
      <c r="M66" s="1"/>
      <c r="N66" s="1"/>
      <c r="O66" s="1"/>
      <c r="P66" s="1"/>
      <c r="Q66" s="1"/>
      <c r="R66" s="1"/>
    </row>
    <row r="67" spans="1:18" x14ac:dyDescent="0.3">
      <c r="A67" s="200"/>
      <c r="B67" s="212"/>
      <c r="C67" s="221" t="s">
        <v>28</v>
      </c>
      <c r="D67" s="222"/>
      <c r="E67" s="91"/>
      <c r="F67" s="91"/>
      <c r="G67" s="91"/>
      <c r="H67" s="57">
        <f>G67*(1+$C$100)</f>
        <v>0</v>
      </c>
      <c r="I67" s="57">
        <f t="shared" ref="I67:I68" si="3">H67*F67</f>
        <v>0</v>
      </c>
      <c r="J67" s="141"/>
      <c r="K67" s="1"/>
      <c r="L67" s="1"/>
      <c r="M67" s="1"/>
      <c r="N67" s="1"/>
      <c r="O67" s="1"/>
      <c r="P67" s="1"/>
      <c r="Q67" s="1"/>
      <c r="R67" s="1"/>
    </row>
    <row r="68" spans="1:18" ht="15.75" customHeight="1" x14ac:dyDescent="0.3">
      <c r="A68" s="200"/>
      <c r="B68" s="213"/>
      <c r="C68" s="221" t="s">
        <v>33</v>
      </c>
      <c r="D68" s="222"/>
      <c r="E68" s="92"/>
      <c r="F68" s="92"/>
      <c r="G68" s="92"/>
      <c r="H68" s="50">
        <f>G68*(1+$C$100)</f>
        <v>0</v>
      </c>
      <c r="I68" s="50">
        <f t="shared" si="3"/>
        <v>0</v>
      </c>
      <c r="J68" s="141"/>
      <c r="K68" s="1"/>
      <c r="L68" s="1"/>
      <c r="M68" s="1"/>
      <c r="N68" s="1"/>
      <c r="O68" s="1"/>
      <c r="P68" s="1"/>
      <c r="Q68" s="1"/>
      <c r="R68" s="1"/>
    </row>
    <row r="69" spans="1:18" ht="16.2" thickBot="1" x14ac:dyDescent="0.35">
      <c r="A69" s="215"/>
      <c r="B69" s="53" t="s">
        <v>55</v>
      </c>
      <c r="C69" s="225"/>
      <c r="D69" s="226"/>
      <c r="E69" s="54" t="s">
        <v>22</v>
      </c>
      <c r="F69" s="51"/>
      <c r="G69" s="51" t="s">
        <v>22</v>
      </c>
      <c r="H69" s="56" t="s">
        <v>22</v>
      </c>
      <c r="I69" s="51">
        <f>SUM(I66:I68)</f>
        <v>0</v>
      </c>
      <c r="J69" s="14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3">
      <c r="A70" s="199">
        <v>2</v>
      </c>
      <c r="B70" s="211" t="str">
        <f>B34</f>
        <v>Разработка и реализация пользовательского интернет-портала Заказчика, представляющего из себя пользовательский интерфейс, позволяющий абонентам Заказчика взаимодействовать со всеми подсистемами облачной платформы</v>
      </c>
      <c r="C70" s="219" t="s">
        <v>27</v>
      </c>
      <c r="D70" s="220"/>
      <c r="E70" s="90"/>
      <c r="F70" s="90"/>
      <c r="G70" s="90"/>
      <c r="H70" s="49">
        <f>G70*(1+$C$100)</f>
        <v>0</v>
      </c>
      <c r="I70" s="49">
        <f>H70*F70</f>
        <v>0</v>
      </c>
      <c r="J70" s="141"/>
      <c r="K70" s="1"/>
      <c r="L70" s="1"/>
      <c r="M70" s="1"/>
      <c r="N70" s="1"/>
      <c r="O70" s="1"/>
      <c r="P70" s="1"/>
      <c r="Q70" s="1"/>
      <c r="R70" s="1"/>
    </row>
    <row r="71" spans="1:18" x14ac:dyDescent="0.3">
      <c r="A71" s="200"/>
      <c r="B71" s="212"/>
      <c r="C71" s="221" t="s">
        <v>28</v>
      </c>
      <c r="D71" s="222"/>
      <c r="E71" s="91"/>
      <c r="F71" s="91"/>
      <c r="G71" s="91"/>
      <c r="H71" s="57">
        <f>G71*(1+$C$100)</f>
        <v>0</v>
      </c>
      <c r="I71" s="57">
        <f t="shared" ref="I71:I72" si="4">H71*F71</f>
        <v>0</v>
      </c>
      <c r="J71" s="141"/>
      <c r="K71" s="1"/>
      <c r="L71" s="1"/>
      <c r="M71" s="1"/>
      <c r="N71" s="1"/>
      <c r="O71" s="1"/>
      <c r="P71" s="1"/>
      <c r="Q71" s="1"/>
      <c r="R71" s="1"/>
    </row>
    <row r="72" spans="1:18" ht="15.75" customHeight="1" x14ac:dyDescent="0.3">
      <c r="A72" s="200"/>
      <c r="B72" s="213"/>
      <c r="C72" s="221" t="s">
        <v>33</v>
      </c>
      <c r="D72" s="222"/>
      <c r="E72" s="92"/>
      <c r="F72" s="92"/>
      <c r="G72" s="92"/>
      <c r="H72" s="50">
        <f>G72*(1+$C$100)</f>
        <v>0</v>
      </c>
      <c r="I72" s="50">
        <f t="shared" si="4"/>
        <v>0</v>
      </c>
      <c r="J72" s="141"/>
      <c r="K72" s="1"/>
      <c r="L72" s="1"/>
      <c r="M72" s="1"/>
      <c r="N72" s="1"/>
      <c r="O72" s="1"/>
      <c r="P72" s="1"/>
      <c r="Q72" s="1"/>
      <c r="R72" s="1"/>
    </row>
    <row r="73" spans="1:18" ht="16.2" thickBot="1" x14ac:dyDescent="0.35">
      <c r="A73" s="215"/>
      <c r="B73" s="53" t="s">
        <v>75</v>
      </c>
      <c r="C73" s="225"/>
      <c r="D73" s="226"/>
      <c r="E73" s="54" t="s">
        <v>22</v>
      </c>
      <c r="F73" s="55"/>
      <c r="G73" s="51" t="s">
        <v>22</v>
      </c>
      <c r="H73" s="56" t="s">
        <v>22</v>
      </c>
      <c r="I73" s="51">
        <f>SUM(I70:I72)</f>
        <v>0</v>
      </c>
      <c r="J73" s="141"/>
      <c r="K73" s="1"/>
      <c r="L73" s="1"/>
      <c r="M73" s="1"/>
      <c r="N73" s="1"/>
      <c r="O73" s="1"/>
      <c r="P73" s="1"/>
      <c r="Q73" s="1"/>
      <c r="R73" s="1"/>
    </row>
    <row r="74" spans="1:18" ht="16.2" thickBot="1" x14ac:dyDescent="0.35">
      <c r="A74" s="199">
        <v>3</v>
      </c>
      <c r="B74" s="211" t="e">
        <f>#REF!</f>
        <v>#REF!</v>
      </c>
      <c r="C74" s="237" t="s">
        <v>27</v>
      </c>
      <c r="D74" s="238"/>
      <c r="E74" s="91"/>
      <c r="F74" s="91"/>
      <c r="G74" s="91"/>
      <c r="H74" s="57">
        <f>G74*(1+$C$100)</f>
        <v>0</v>
      </c>
      <c r="I74" s="57">
        <f t="shared" ref="I74:I76" si="5">H74*F74</f>
        <v>0</v>
      </c>
      <c r="J74" s="141"/>
      <c r="K74" s="1"/>
      <c r="L74" s="1"/>
      <c r="M74" s="1"/>
      <c r="N74" s="1"/>
      <c r="O74" s="1"/>
      <c r="P74" s="1"/>
      <c r="Q74" s="1"/>
      <c r="R74" s="1"/>
    </row>
    <row r="75" spans="1:18" x14ac:dyDescent="0.3">
      <c r="A75" s="200"/>
      <c r="B75" s="212"/>
      <c r="C75" s="219" t="s">
        <v>28</v>
      </c>
      <c r="D75" s="220"/>
      <c r="E75" s="91"/>
      <c r="F75" s="91"/>
      <c r="G75" s="91"/>
      <c r="H75" s="57"/>
      <c r="I75" s="57"/>
      <c r="J75" s="141"/>
      <c r="K75" s="1"/>
      <c r="L75" s="1"/>
      <c r="M75" s="1"/>
      <c r="N75" s="1"/>
      <c r="O75" s="1"/>
      <c r="P75" s="1"/>
      <c r="Q75" s="1"/>
      <c r="R75" s="1"/>
    </row>
    <row r="76" spans="1:18" ht="15.75" customHeight="1" x14ac:dyDescent="0.3">
      <c r="A76" s="200"/>
      <c r="B76" s="213"/>
      <c r="C76" s="221" t="s">
        <v>33</v>
      </c>
      <c r="D76" s="222"/>
      <c r="E76" s="92"/>
      <c r="F76" s="92"/>
      <c r="G76" s="92"/>
      <c r="H76" s="50">
        <f>G76*(1+$C$100)</f>
        <v>0</v>
      </c>
      <c r="I76" s="50">
        <f t="shared" si="5"/>
        <v>0</v>
      </c>
      <c r="J76" s="141"/>
      <c r="K76" s="1"/>
      <c r="L76" s="1"/>
      <c r="M76" s="1"/>
      <c r="N76" s="1"/>
      <c r="O76" s="1"/>
      <c r="P76" s="1"/>
      <c r="Q76" s="1"/>
      <c r="R76" s="1"/>
    </row>
    <row r="77" spans="1:18" ht="16.2" thickBot="1" x14ac:dyDescent="0.35">
      <c r="A77" s="215"/>
      <c r="B77" s="53" t="s">
        <v>57</v>
      </c>
      <c r="C77" s="225"/>
      <c r="D77" s="226"/>
      <c r="E77" s="54" t="s">
        <v>22</v>
      </c>
      <c r="F77" s="55"/>
      <c r="G77" s="51" t="s">
        <v>22</v>
      </c>
      <c r="H77" s="56" t="s">
        <v>22</v>
      </c>
      <c r="I77" s="51">
        <f>SUM(I74:I76)</f>
        <v>0</v>
      </c>
      <c r="J77" s="141"/>
      <c r="K77" s="1"/>
      <c r="L77" s="1"/>
      <c r="M77" s="1"/>
      <c r="N77" s="1"/>
      <c r="O77" s="1"/>
      <c r="P77" s="1"/>
      <c r="Q77" s="1"/>
      <c r="R77" s="1"/>
    </row>
    <row r="78" spans="1:18" ht="27" customHeight="1" x14ac:dyDescent="0.3">
      <c r="A78" s="199">
        <v>4</v>
      </c>
      <c r="B78" s="211" t="e">
        <f>#REF!</f>
        <v>#REF!</v>
      </c>
      <c r="C78" s="219" t="s">
        <v>27</v>
      </c>
      <c r="D78" s="220"/>
      <c r="E78" s="90"/>
      <c r="F78" s="90"/>
      <c r="G78" s="90"/>
      <c r="H78" s="49">
        <f>G78*(1+$C$100)</f>
        <v>0</v>
      </c>
      <c r="I78" s="49">
        <f>H78*F78</f>
        <v>0</v>
      </c>
      <c r="J78" s="141"/>
      <c r="K78" s="1"/>
      <c r="L78" s="1"/>
      <c r="M78" s="1"/>
      <c r="N78" s="1"/>
      <c r="O78" s="1"/>
      <c r="P78" s="1"/>
      <c r="Q78" s="1"/>
      <c r="R78" s="1"/>
    </row>
    <row r="79" spans="1:18" ht="27" customHeight="1" x14ac:dyDescent="0.3">
      <c r="A79" s="200"/>
      <c r="B79" s="212"/>
      <c r="C79" s="221" t="s">
        <v>28</v>
      </c>
      <c r="D79" s="222"/>
      <c r="E79" s="91"/>
      <c r="F79" s="91"/>
      <c r="G79" s="91"/>
      <c r="H79" s="57">
        <f t="shared" ref="H79:H80" si="6">G79*(1+$C$100)</f>
        <v>0</v>
      </c>
      <c r="I79" s="57">
        <f t="shared" ref="I79:I80" si="7">H79*F79</f>
        <v>0</v>
      </c>
      <c r="J79" s="141"/>
      <c r="K79" s="1"/>
      <c r="L79" s="1"/>
      <c r="M79" s="1"/>
      <c r="N79" s="1"/>
      <c r="O79" s="1"/>
      <c r="P79" s="1"/>
      <c r="Q79" s="1"/>
      <c r="R79" s="1"/>
    </row>
    <row r="80" spans="1:18" ht="27" customHeight="1" x14ac:dyDescent="0.3">
      <c r="A80" s="200"/>
      <c r="B80" s="213"/>
      <c r="C80" s="221" t="s">
        <v>33</v>
      </c>
      <c r="D80" s="222"/>
      <c r="E80" s="92"/>
      <c r="F80" s="92"/>
      <c r="G80" s="92"/>
      <c r="H80" s="50">
        <f t="shared" si="6"/>
        <v>0</v>
      </c>
      <c r="I80" s="50">
        <f t="shared" si="7"/>
        <v>0</v>
      </c>
      <c r="J80" s="141"/>
      <c r="K80" s="1"/>
      <c r="L80" s="1"/>
      <c r="M80" s="1"/>
      <c r="N80" s="1"/>
      <c r="O80" s="1"/>
      <c r="P80" s="1"/>
      <c r="Q80" s="1"/>
      <c r="R80" s="1"/>
    </row>
    <row r="81" spans="1:18" ht="16.2" thickBot="1" x14ac:dyDescent="0.35">
      <c r="A81" s="215"/>
      <c r="B81" s="53" t="s">
        <v>58</v>
      </c>
      <c r="C81" s="225"/>
      <c r="D81" s="226"/>
      <c r="E81" s="54" t="s">
        <v>22</v>
      </c>
      <c r="F81" s="55"/>
      <c r="G81" s="51" t="s">
        <v>22</v>
      </c>
      <c r="H81" s="56" t="s">
        <v>22</v>
      </c>
      <c r="I81" s="51">
        <f>SUM(I78:I80)</f>
        <v>0</v>
      </c>
      <c r="J81" s="141"/>
      <c r="K81" s="1"/>
      <c r="L81" s="1"/>
      <c r="M81" s="1"/>
      <c r="N81" s="1"/>
      <c r="O81" s="1"/>
      <c r="P81" s="1"/>
      <c r="Q81" s="1"/>
      <c r="R81" s="1"/>
    </row>
    <row r="82" spans="1:18" ht="24.75" customHeight="1" x14ac:dyDescent="0.3">
      <c r="A82" s="199">
        <v>5</v>
      </c>
      <c r="B82" s="211" t="e">
        <f>#REF!</f>
        <v>#REF!</v>
      </c>
      <c r="C82" s="219" t="s">
        <v>27</v>
      </c>
      <c r="D82" s="220"/>
      <c r="E82" s="90"/>
      <c r="F82" s="90"/>
      <c r="G82" s="90"/>
      <c r="H82" s="49">
        <f>G82*(1+$C$100)</f>
        <v>0</v>
      </c>
      <c r="I82" s="49">
        <f>H82*F82</f>
        <v>0</v>
      </c>
      <c r="J82" s="141"/>
      <c r="K82" s="1"/>
      <c r="L82" s="1"/>
      <c r="M82" s="1"/>
      <c r="N82" s="1"/>
      <c r="O82" s="1"/>
      <c r="P82" s="1"/>
      <c r="Q82" s="1"/>
      <c r="R82" s="1"/>
    </row>
    <row r="83" spans="1:18" ht="24.75" customHeight="1" x14ac:dyDescent="0.3">
      <c r="A83" s="200"/>
      <c r="B83" s="212"/>
      <c r="C83" s="221" t="s">
        <v>28</v>
      </c>
      <c r="D83" s="222"/>
      <c r="E83" s="91"/>
      <c r="F83" s="91"/>
      <c r="G83" s="91"/>
      <c r="H83" s="57">
        <f t="shared" ref="H83:H84" si="8">G83*(1+$C$100)</f>
        <v>0</v>
      </c>
      <c r="I83" s="57">
        <f t="shared" ref="I83:I84" si="9">H83*F83</f>
        <v>0</v>
      </c>
      <c r="J83" s="141"/>
      <c r="K83" s="1"/>
      <c r="L83" s="1"/>
      <c r="M83" s="1"/>
      <c r="N83" s="1"/>
      <c r="O83" s="1"/>
      <c r="P83" s="1"/>
      <c r="Q83" s="1"/>
      <c r="R83" s="1"/>
    </row>
    <row r="84" spans="1:18" ht="24.75" customHeight="1" x14ac:dyDescent="0.3">
      <c r="A84" s="200"/>
      <c r="B84" s="213"/>
      <c r="C84" s="221" t="s">
        <v>33</v>
      </c>
      <c r="D84" s="222"/>
      <c r="E84" s="92"/>
      <c r="F84" s="92"/>
      <c r="G84" s="92"/>
      <c r="H84" s="50">
        <f t="shared" si="8"/>
        <v>0</v>
      </c>
      <c r="I84" s="50">
        <f t="shared" si="9"/>
        <v>0</v>
      </c>
      <c r="J84" s="141"/>
      <c r="K84" s="1"/>
      <c r="L84" s="1"/>
      <c r="M84" s="1"/>
      <c r="N84" s="1"/>
      <c r="O84" s="1"/>
      <c r="P84" s="1"/>
      <c r="Q84" s="1"/>
      <c r="R84" s="1"/>
    </row>
    <row r="85" spans="1:18" ht="16.2" thickBot="1" x14ac:dyDescent="0.35">
      <c r="A85" s="215"/>
      <c r="B85" s="53" t="s">
        <v>76</v>
      </c>
      <c r="C85" s="225"/>
      <c r="D85" s="226"/>
      <c r="E85" s="54" t="s">
        <v>22</v>
      </c>
      <c r="F85" s="55"/>
      <c r="G85" s="51" t="s">
        <v>22</v>
      </c>
      <c r="H85" s="56" t="s">
        <v>22</v>
      </c>
      <c r="I85" s="51">
        <f>SUM(I82:I84)</f>
        <v>0</v>
      </c>
      <c r="J85" s="141"/>
      <c r="K85" s="1"/>
      <c r="L85" s="1"/>
      <c r="M85" s="1"/>
      <c r="N85" s="1"/>
      <c r="O85" s="1"/>
      <c r="P85" s="1"/>
      <c r="Q85" s="1"/>
      <c r="R85" s="1"/>
    </row>
    <row r="86" spans="1:18" ht="16.2" thickBot="1" x14ac:dyDescent="0.35">
      <c r="A86" s="70"/>
      <c r="B86" s="71" t="s">
        <v>6</v>
      </c>
      <c r="C86" s="72"/>
      <c r="D86" s="72"/>
      <c r="E86" s="73"/>
      <c r="F86" s="74"/>
      <c r="G86" s="74"/>
      <c r="H86" s="75"/>
      <c r="I86" s="76">
        <f>I69+I73+I77+I81+I85</f>
        <v>0</v>
      </c>
      <c r="J86" s="141"/>
      <c r="K86" s="1"/>
      <c r="L86" s="1"/>
      <c r="M86" s="1"/>
      <c r="N86" s="1"/>
      <c r="O86" s="1"/>
      <c r="P86" s="1"/>
      <c r="Q86" s="1"/>
      <c r="R86" s="1"/>
    </row>
    <row r="88" spans="1:18" ht="23.4" thickBot="1" x14ac:dyDescent="0.45">
      <c r="A88" s="230" t="s">
        <v>45</v>
      </c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141"/>
    </row>
    <row r="89" spans="1:18" customFormat="1" ht="16.5" customHeight="1" thickBot="1" x14ac:dyDescent="0.35">
      <c r="A89" s="227" t="s">
        <v>1</v>
      </c>
      <c r="B89" s="227" t="s">
        <v>46</v>
      </c>
      <c r="C89" s="227" t="s">
        <v>47</v>
      </c>
      <c r="D89" s="227" t="s">
        <v>48</v>
      </c>
      <c r="E89" s="227" t="s">
        <v>49</v>
      </c>
      <c r="F89" s="234" t="s">
        <v>50</v>
      </c>
      <c r="G89" s="235"/>
      <c r="H89" s="235"/>
      <c r="I89" s="235"/>
      <c r="J89" s="235"/>
      <c r="K89" s="235"/>
      <c r="L89" s="235"/>
      <c r="M89" s="231" t="s">
        <v>51</v>
      </c>
      <c r="N89" s="141"/>
    </row>
    <row r="90" spans="1:18" customFormat="1" ht="16.5" customHeight="1" thickBot="1" x14ac:dyDescent="0.35">
      <c r="A90" s="228"/>
      <c r="B90" s="228"/>
      <c r="C90" s="228"/>
      <c r="D90" s="228"/>
      <c r="E90" s="228"/>
      <c r="F90" s="234" t="s">
        <v>52</v>
      </c>
      <c r="G90" s="235"/>
      <c r="H90" s="236"/>
      <c r="I90" s="234" t="s">
        <v>53</v>
      </c>
      <c r="J90" s="236"/>
      <c r="K90" s="234" t="s">
        <v>72</v>
      </c>
      <c r="L90" s="235"/>
      <c r="M90" s="232"/>
      <c r="N90" s="141"/>
    </row>
    <row r="91" spans="1:18" ht="16.2" thickBot="1" x14ac:dyDescent="0.35">
      <c r="A91" s="229"/>
      <c r="B91" s="229"/>
      <c r="C91" s="229"/>
      <c r="D91" s="229"/>
      <c r="E91" s="229"/>
      <c r="M91" s="233"/>
      <c r="N91" s="141"/>
    </row>
    <row r="92" spans="1:18" customFormat="1" x14ac:dyDescent="0.3">
      <c r="A92" s="77">
        <v>1</v>
      </c>
      <c r="B92" s="95"/>
      <c r="C92" s="96"/>
      <c r="D92" s="97"/>
      <c r="E92" s="98"/>
      <c r="F92" s="99"/>
      <c r="G92" s="99"/>
      <c r="H92" s="78">
        <f>D92*F92*G92</f>
        <v>0</v>
      </c>
      <c r="I92" s="115"/>
      <c r="J92" s="127">
        <f>D92*E92*I92</f>
        <v>0</v>
      </c>
      <c r="K92" s="132"/>
      <c r="L92" s="135">
        <f>K92*G92*D92</f>
        <v>0</v>
      </c>
      <c r="M92" s="78">
        <f>H92+J92+L92</f>
        <v>0</v>
      </c>
      <c r="N92" s="141"/>
    </row>
    <row r="93" spans="1:18" customFormat="1" x14ac:dyDescent="0.3">
      <c r="A93" s="79">
        <v>2</v>
      </c>
      <c r="B93" s="100"/>
      <c r="C93" s="101"/>
      <c r="D93" s="102"/>
      <c r="E93" s="103"/>
      <c r="F93" s="104"/>
      <c r="G93" s="105"/>
      <c r="H93" s="80">
        <f t="shared" ref="H93:H95" si="10">D93*F93*G93</f>
        <v>0</v>
      </c>
      <c r="I93" s="116"/>
      <c r="J93" s="128">
        <f t="shared" ref="J93:J95" si="11">D93*E93*I93</f>
        <v>0</v>
      </c>
      <c r="K93" s="133"/>
      <c r="L93" s="136">
        <f>K93*G93*D93</f>
        <v>0</v>
      </c>
      <c r="M93" s="80">
        <f t="shared" ref="M93:M95" si="12">H93+J93+L93</f>
        <v>0</v>
      </c>
      <c r="N93" s="141"/>
    </row>
    <row r="94" spans="1:18" customFormat="1" x14ac:dyDescent="0.3">
      <c r="A94" s="81">
        <v>3</v>
      </c>
      <c r="B94" s="106"/>
      <c r="C94" s="107"/>
      <c r="D94" s="108"/>
      <c r="E94" s="109"/>
      <c r="F94" s="105"/>
      <c r="G94" s="105"/>
      <c r="H94" s="80">
        <f t="shared" si="10"/>
        <v>0</v>
      </c>
      <c r="I94" s="116"/>
      <c r="J94" s="128">
        <f t="shared" si="11"/>
        <v>0</v>
      </c>
      <c r="K94" s="133"/>
      <c r="L94" s="136">
        <f t="shared" ref="L94:L95" si="13">K94*G94*D94</f>
        <v>0</v>
      </c>
      <c r="M94" s="80">
        <f t="shared" si="12"/>
        <v>0</v>
      </c>
      <c r="N94" s="141"/>
    </row>
    <row r="95" spans="1:18" customFormat="1" ht="16.2" thickBot="1" x14ac:dyDescent="0.35">
      <c r="A95" s="82">
        <v>4</v>
      </c>
      <c r="B95" s="110"/>
      <c r="C95" s="111"/>
      <c r="D95" s="112"/>
      <c r="E95" s="113"/>
      <c r="F95" s="114"/>
      <c r="G95" s="114"/>
      <c r="H95" s="83">
        <f t="shared" si="10"/>
        <v>0</v>
      </c>
      <c r="I95" s="117"/>
      <c r="J95" s="129">
        <f t="shared" si="11"/>
        <v>0</v>
      </c>
      <c r="K95" s="134"/>
      <c r="L95" s="137">
        <f t="shared" si="13"/>
        <v>0</v>
      </c>
      <c r="M95" s="83">
        <f t="shared" si="12"/>
        <v>0</v>
      </c>
      <c r="N95" s="141"/>
    </row>
    <row r="96" spans="1:18" customFormat="1" x14ac:dyDescent="0.3">
      <c r="A96" s="121"/>
      <c r="B96" s="122" t="s">
        <v>73</v>
      </c>
      <c r="C96" s="123"/>
      <c r="D96" s="124"/>
      <c r="E96" s="125"/>
      <c r="F96" s="126" t="s">
        <v>74</v>
      </c>
      <c r="G96" s="126" t="s">
        <v>74</v>
      </c>
      <c r="H96" s="80">
        <f>SUM(H92:H95)</f>
        <v>0</v>
      </c>
      <c r="I96" s="126" t="s">
        <v>74</v>
      </c>
      <c r="J96" s="80">
        <f>SUM(J92:J95)</f>
        <v>0</v>
      </c>
      <c r="K96" s="130" t="s">
        <v>74</v>
      </c>
      <c r="L96" s="131">
        <f>SUM(L92:L95)</f>
        <v>0</v>
      </c>
      <c r="M96" s="131">
        <f>SUM(M92:M95)</f>
        <v>0</v>
      </c>
      <c r="N96" s="141"/>
    </row>
    <row r="97" spans="1:17" x14ac:dyDescent="0.3">
      <c r="A97" s="28"/>
      <c r="B97" s="206" t="s">
        <v>24</v>
      </c>
      <c r="C97" s="206"/>
      <c r="D97" s="58"/>
      <c r="E97" s="1"/>
      <c r="F97" s="7"/>
      <c r="G97" s="1"/>
      <c r="H97" s="8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3">
      <c r="A98" s="28"/>
      <c r="B98" s="9" t="s">
        <v>10</v>
      </c>
      <c r="C98" s="93">
        <v>0.6</v>
      </c>
      <c r="D98" s="59"/>
      <c r="E98" s="1"/>
      <c r="F98" s="7"/>
      <c r="G98" s="1"/>
      <c r="H98" s="8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3">
      <c r="A99" s="28"/>
      <c r="B99" s="9" t="s">
        <v>5</v>
      </c>
      <c r="C99" s="93">
        <v>0.1</v>
      </c>
      <c r="D99" s="59"/>
      <c r="E99" s="1"/>
      <c r="F99" s="7"/>
      <c r="G99" s="1"/>
      <c r="H99" s="8"/>
      <c r="I99" s="1"/>
      <c r="J99" s="1"/>
      <c r="M99" s="1"/>
      <c r="N99" s="1"/>
      <c r="O99" s="1"/>
      <c r="P99" s="1"/>
      <c r="Q99" s="1"/>
    </row>
    <row r="100" spans="1:17" x14ac:dyDescent="0.3">
      <c r="B100" s="9" t="s">
        <v>11</v>
      </c>
      <c r="C100" s="93">
        <v>0.2</v>
      </c>
      <c r="D100" s="59"/>
      <c r="E100" s="1"/>
      <c r="F100" s="7"/>
      <c r="G100" s="1"/>
      <c r="H100" s="8"/>
    </row>
    <row r="101" spans="1:17" x14ac:dyDescent="0.3">
      <c r="B101" s="9" t="s">
        <v>12</v>
      </c>
      <c r="C101" s="94">
        <v>0.23325754975627955</v>
      </c>
      <c r="D101" s="60"/>
      <c r="E101" s="1"/>
      <c r="F101" s="7"/>
      <c r="G101" s="1"/>
      <c r="H101" s="8"/>
    </row>
    <row r="102" spans="1:17" ht="16.5" customHeight="1" x14ac:dyDescent="0.3">
      <c r="B102" s="9" t="s">
        <v>13</v>
      </c>
      <c r="C102" s="94">
        <v>2E-3</v>
      </c>
      <c r="D102" s="60"/>
      <c r="E102" s="1"/>
      <c r="F102" s="7"/>
      <c r="G102" s="1"/>
      <c r="H102" s="8"/>
    </row>
    <row r="103" spans="1:17" ht="54.75" customHeight="1" x14ac:dyDescent="0.3">
      <c r="B103" s="214" t="s">
        <v>59</v>
      </c>
      <c r="C103" s="214"/>
      <c r="D103" s="1"/>
    </row>
    <row r="104" spans="1:17" x14ac:dyDescent="0.3">
      <c r="B104" s="11"/>
      <c r="C104" s="1"/>
      <c r="D104" s="1"/>
    </row>
    <row r="105" spans="1:17" x14ac:dyDescent="0.3">
      <c r="B105" s="205" t="s">
        <v>71</v>
      </c>
      <c r="C105" s="205"/>
      <c r="D105" s="61"/>
    </row>
    <row r="106" spans="1:17" x14ac:dyDescent="0.3">
      <c r="B106" s="12" t="s">
        <v>14</v>
      </c>
      <c r="C106" s="13">
        <f>G39</f>
        <v>0</v>
      </c>
      <c r="D106" s="64"/>
    </row>
    <row r="107" spans="1:17" x14ac:dyDescent="0.3">
      <c r="B107" s="12" t="s">
        <v>15</v>
      </c>
      <c r="C107" s="138">
        <f>E48</f>
        <v>0</v>
      </c>
    </row>
    <row r="108" spans="1:17" x14ac:dyDescent="0.3">
      <c r="B108" s="14" t="s">
        <v>16</v>
      </c>
      <c r="C108" s="15" t="e">
        <f>MIN(C109/C110,30%)</f>
        <v>#DIV/0!</v>
      </c>
      <c r="D108" s="65"/>
    </row>
    <row r="109" spans="1:17" x14ac:dyDescent="0.3">
      <c r="B109" s="14" t="s">
        <v>17</v>
      </c>
      <c r="C109" s="16" t="e">
        <f>C115*C111+C116*C113+C117*C112+C110*C114</f>
        <v>#DIV/0!</v>
      </c>
      <c r="D109" s="66"/>
    </row>
    <row r="110" spans="1:17" x14ac:dyDescent="0.3">
      <c r="B110" s="17" t="s">
        <v>18</v>
      </c>
      <c r="C110" s="18" t="e">
        <f>(C107/C106)*(1979/12)</f>
        <v>#DIV/0!</v>
      </c>
      <c r="D110" s="67"/>
    </row>
    <row r="111" spans="1:17" x14ac:dyDescent="0.3">
      <c r="B111" s="19" t="s">
        <v>66</v>
      </c>
      <c r="C111" s="20">
        <v>0.22</v>
      </c>
      <c r="D111" s="68"/>
    </row>
    <row r="112" spans="1:17" x14ac:dyDescent="0.3">
      <c r="B112" s="19" t="s">
        <v>67</v>
      </c>
      <c r="C112" s="20">
        <v>0.1</v>
      </c>
      <c r="D112" s="68"/>
    </row>
    <row r="113" spans="2:4" x14ac:dyDescent="0.3">
      <c r="B113" s="19" t="s">
        <v>68</v>
      </c>
      <c r="C113" s="20">
        <v>2.9000000000000001E-2</v>
      </c>
      <c r="D113" s="68"/>
    </row>
    <row r="114" spans="2:4" x14ac:dyDescent="0.3">
      <c r="B114" s="19" t="s">
        <v>19</v>
      </c>
      <c r="C114" s="20">
        <v>5.0999999999999997E-2</v>
      </c>
      <c r="D114" s="68"/>
    </row>
    <row r="115" spans="2:4" x14ac:dyDescent="0.3">
      <c r="B115" s="19" t="s">
        <v>69</v>
      </c>
      <c r="C115" s="21">
        <f>1291999/12</f>
        <v>107666.58333333333</v>
      </c>
      <c r="D115" s="69"/>
    </row>
    <row r="116" spans="2:4" x14ac:dyDescent="0.3">
      <c r="B116" s="19" t="s">
        <v>70</v>
      </c>
      <c r="C116" s="21">
        <f>911999/12</f>
        <v>75999.916666666672</v>
      </c>
      <c r="D116" s="69"/>
    </row>
    <row r="117" spans="2:4" x14ac:dyDescent="0.3">
      <c r="B117" s="19" t="s">
        <v>20</v>
      </c>
      <c r="C117" s="21" t="e">
        <f>MAX(C110-C115,0)</f>
        <v>#DIV/0!</v>
      </c>
      <c r="D117" s="69"/>
    </row>
    <row r="118" spans="2:4" x14ac:dyDescent="0.3">
      <c r="D118" s="36"/>
    </row>
  </sheetData>
  <mergeCells count="87">
    <mergeCell ref="A22:D22"/>
    <mergeCell ref="A70:A73"/>
    <mergeCell ref="A30:I30"/>
    <mergeCell ref="B51:C51"/>
    <mergeCell ref="E49:I49"/>
    <mergeCell ref="A47:I47"/>
    <mergeCell ref="B49:C49"/>
    <mergeCell ref="B48:C48"/>
    <mergeCell ref="E55:I55"/>
    <mergeCell ref="B54:C54"/>
    <mergeCell ref="A2:D2"/>
    <mergeCell ref="A3:D3"/>
    <mergeCell ref="A8:D8"/>
    <mergeCell ref="A13:D13"/>
    <mergeCell ref="A17:D17"/>
    <mergeCell ref="C79:D79"/>
    <mergeCell ref="C78:D78"/>
    <mergeCell ref="C77:D77"/>
    <mergeCell ref="C76:D76"/>
    <mergeCell ref="C75:D75"/>
    <mergeCell ref="D89:D91"/>
    <mergeCell ref="E89:E91"/>
    <mergeCell ref="K90:L90"/>
    <mergeCell ref="F89:L89"/>
    <mergeCell ref="C80:D80"/>
    <mergeCell ref="C89:C91"/>
    <mergeCell ref="A82:A85"/>
    <mergeCell ref="B82:B84"/>
    <mergeCell ref="C81:D81"/>
    <mergeCell ref="C82:D82"/>
    <mergeCell ref="C83:D83"/>
    <mergeCell ref="C84:D84"/>
    <mergeCell ref="A88:M88"/>
    <mergeCell ref="C85:D85"/>
    <mergeCell ref="A78:A81"/>
    <mergeCell ref="B78:B80"/>
    <mergeCell ref="A89:A91"/>
    <mergeCell ref="B89:B91"/>
    <mergeCell ref="M89:M91"/>
    <mergeCell ref="F90:H90"/>
    <mergeCell ref="I90:J90"/>
    <mergeCell ref="A74:A77"/>
    <mergeCell ref="A63:I63"/>
    <mergeCell ref="A66:A69"/>
    <mergeCell ref="C64:D64"/>
    <mergeCell ref="C66:D66"/>
    <mergeCell ref="C67:D67"/>
    <mergeCell ref="C65:D65"/>
    <mergeCell ref="C68:D68"/>
    <mergeCell ref="C69:D69"/>
    <mergeCell ref="C74:D74"/>
    <mergeCell ref="C73:D73"/>
    <mergeCell ref="C72:D72"/>
    <mergeCell ref="C71:D71"/>
    <mergeCell ref="C70:D70"/>
    <mergeCell ref="F1:G1"/>
    <mergeCell ref="B105:C105"/>
    <mergeCell ref="B97:C97"/>
    <mergeCell ref="B52:C52"/>
    <mergeCell ref="E52:I52"/>
    <mergeCell ref="B56:C56"/>
    <mergeCell ref="E54:I54"/>
    <mergeCell ref="B55:C55"/>
    <mergeCell ref="B74:B76"/>
    <mergeCell ref="E56:I56"/>
    <mergeCell ref="B66:B68"/>
    <mergeCell ref="B70:B72"/>
    <mergeCell ref="B50:C50"/>
    <mergeCell ref="E53:I53"/>
    <mergeCell ref="E50:I50"/>
    <mergeCell ref="B103:C103"/>
    <mergeCell ref="B61:D61"/>
    <mergeCell ref="E61:I61"/>
    <mergeCell ref="A29:I29"/>
    <mergeCell ref="A34:A38"/>
    <mergeCell ref="B34:B38"/>
    <mergeCell ref="B58:D58"/>
    <mergeCell ref="E58:I58"/>
    <mergeCell ref="B59:D59"/>
    <mergeCell ref="E59:I59"/>
    <mergeCell ref="B60:D60"/>
    <mergeCell ref="E60:I60"/>
    <mergeCell ref="B57:C57"/>
    <mergeCell ref="E57:I57"/>
    <mergeCell ref="E48:I48"/>
    <mergeCell ref="E51:I51"/>
    <mergeCell ref="B53:C53"/>
  </mergeCells>
  <pageMargins left="0.7" right="0.7" top="0.75" bottom="0.75" header="0.3" footer="0.3"/>
  <pageSetup paperSize="9" orientation="portrait" r:id="rId1"/>
  <ignoredErrors>
    <ignoredError sqref="I69 I73 I77 E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ответа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 Анатолий Петрович</dc:creator>
  <cp:lastModifiedBy>Соколова Марина</cp:lastModifiedBy>
  <dcterms:created xsi:type="dcterms:W3CDTF">2014-01-24T06:48:26Z</dcterms:created>
  <dcterms:modified xsi:type="dcterms:W3CDTF">2020-09-18T17:43:51Z</dcterms:modified>
</cp:coreProperties>
</file>